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50" windowHeight="6960" tabRatio="597"/>
  </bookViews>
  <sheets>
    <sheet name="УП АН" sheetId="46" r:id="rId1"/>
    <sheet name="Материалшунослик инст." sheetId="7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46" l="1"/>
  <c r="Q29" i="46" l="1"/>
  <c r="J29" i="46"/>
  <c r="P28" i="46"/>
  <c r="Q28" i="46" s="1"/>
  <c r="K28" i="46"/>
  <c r="J28" i="46"/>
  <c r="Q23" i="46"/>
  <c r="G20" i="46"/>
  <c r="Q20" i="46" s="1"/>
  <c r="Q19" i="46"/>
  <c r="Q18" i="46"/>
  <c r="Q16" i="46"/>
  <c r="Q15" i="46"/>
  <c r="Q14" i="46"/>
  <c r="P13" i="46"/>
  <c r="L13" i="46"/>
  <c r="L31" i="46" s="1"/>
  <c r="K13" i="46"/>
  <c r="K31" i="46" s="1"/>
  <c r="G13" i="46"/>
  <c r="Q13" i="46" s="1"/>
  <c r="Q8" i="46"/>
  <c r="Q7" i="46"/>
  <c r="P31" i="46" l="1"/>
  <c r="J13" i="46"/>
  <c r="J31" i="46" s="1"/>
  <c r="G31" i="46"/>
  <c r="Q31" i="46" s="1"/>
  <c r="O31" i="7" l="1"/>
  <c r="N31" i="7"/>
  <c r="I31" i="7"/>
  <c r="H31" i="7"/>
  <c r="F31" i="7"/>
  <c r="E31" i="7"/>
  <c r="Q30" i="7"/>
  <c r="Q29" i="7"/>
  <c r="P28" i="7"/>
  <c r="K28" i="7"/>
  <c r="G28" i="7"/>
  <c r="J28" i="7" s="1"/>
  <c r="Q27" i="7"/>
  <c r="Q23" i="7"/>
  <c r="Q22" i="7"/>
  <c r="Q21" i="7"/>
  <c r="M20" i="7"/>
  <c r="K20" i="7"/>
  <c r="G20" i="7"/>
  <c r="J20" i="7" s="1"/>
  <c r="P19" i="7"/>
  <c r="M19" i="7"/>
  <c r="L19" i="7"/>
  <c r="K19" i="7"/>
  <c r="G19" i="7"/>
  <c r="J19" i="7" s="1"/>
  <c r="P18" i="7"/>
  <c r="M18" i="7"/>
  <c r="L18" i="7"/>
  <c r="K18" i="7"/>
  <c r="G18" i="7"/>
  <c r="J18" i="7" s="1"/>
  <c r="Q17" i="7"/>
  <c r="K16" i="7"/>
  <c r="G16" i="7"/>
  <c r="J16" i="7" s="1"/>
  <c r="K15" i="7"/>
  <c r="G15" i="7"/>
  <c r="J15" i="7" s="1"/>
  <c r="K14" i="7"/>
  <c r="G14" i="7"/>
  <c r="J14" i="7" s="1"/>
  <c r="Q13" i="7"/>
  <c r="Q12" i="7"/>
  <c r="Q9" i="7"/>
  <c r="K8" i="7"/>
  <c r="G8" i="7"/>
  <c r="J8" i="7" s="1"/>
  <c r="K7" i="7"/>
  <c r="G7" i="7"/>
  <c r="J7" i="7" s="1"/>
  <c r="Q19" i="7" l="1"/>
  <c r="Q15" i="7"/>
  <c r="L31" i="7"/>
  <c r="Q8" i="7"/>
  <c r="Q18" i="7"/>
  <c r="Q14" i="7"/>
  <c r="Q16" i="7"/>
  <c r="M31" i="7"/>
  <c r="K31" i="7"/>
  <c r="P31" i="7"/>
  <c r="Q7" i="7"/>
  <c r="Q20" i="7"/>
  <c r="J31" i="7"/>
  <c r="G31" i="7"/>
  <c r="Q28" i="7"/>
  <c r="Q31" i="7" l="1"/>
</calcChain>
</file>

<file path=xl/sharedStrings.xml><?xml version="1.0" encoding="utf-8"?>
<sst xmlns="http://schemas.openxmlformats.org/spreadsheetml/2006/main" count="204" uniqueCount="60">
  <si>
    <t>М А Ъ Л У М О Т</t>
  </si>
  <si>
    <t>Моддалар номи</t>
  </si>
  <si>
    <t>Тоифа</t>
  </si>
  <si>
    <t>Модда ва кичик модда</t>
  </si>
  <si>
    <t>Элемент</t>
  </si>
  <si>
    <t>тасдиқлан-ган режа</t>
  </si>
  <si>
    <t>киритилган ўзгариш</t>
  </si>
  <si>
    <t>дебет</t>
  </si>
  <si>
    <t>кредит</t>
  </si>
  <si>
    <t xml:space="preserve">камайган </t>
  </si>
  <si>
    <t>кўпайган</t>
  </si>
  <si>
    <t>аниқланган режа</t>
  </si>
  <si>
    <t>касса харажати</t>
  </si>
  <si>
    <t>I гуруҳ харажатлар - Иш ҳақи ва унга тенглаштирилган тўловлар</t>
  </si>
  <si>
    <t>000</t>
  </si>
  <si>
    <t>II  гуруҳ харажатлари - Иш берувчининг ажратмалари</t>
  </si>
  <si>
    <t>IV  гуруҳ харажатлари - бошқа харажатлар</t>
  </si>
  <si>
    <t>ТОВАР ВА ХИЗМАТЛАР БЎЙИЧА ХАРАЖАТЛАР</t>
  </si>
  <si>
    <t>00</t>
  </si>
  <si>
    <t>Хизмат сафарлари харажатлари</t>
  </si>
  <si>
    <t xml:space="preserve">Коммунал хизматлари </t>
  </si>
  <si>
    <t>Сақлаб туриш ва жорий таъмирлаш</t>
  </si>
  <si>
    <t>Ижара бўйича харажатлар</t>
  </si>
  <si>
    <t>Моддий айланма воситалар захираларига харажатлар</t>
  </si>
  <si>
    <t>Товар ва хизматлар сотиб олиш учун бошқа харажатлар</t>
  </si>
  <si>
    <t>АСОСИЙ ВОСИТАЛАР БЎЙИЧА ХАРАЖАТЛАР</t>
  </si>
  <si>
    <t>Асосий воситаларни капитал таъмирлаш</t>
  </si>
  <si>
    <t xml:space="preserve">Асосий воситаларни ўрта таъмирлаш </t>
  </si>
  <si>
    <t>Асосий воситаларни сотиб олиш</t>
  </si>
  <si>
    <t>Буюртмачини сақлаш харажатлари</t>
  </si>
  <si>
    <t>Қурилиш пудрат харажатлари</t>
  </si>
  <si>
    <t>Буюртмачини бошқа харажатлари</t>
  </si>
  <si>
    <t xml:space="preserve">ИЖТИМОИЙ НАФАҚАЛАР </t>
  </si>
  <si>
    <t>БОШҚА ХАРАЖАТЛАР</t>
  </si>
  <si>
    <t>Мулк билан боғлиқ харажатлар, фоиз бундан мустасно</t>
  </si>
  <si>
    <t>Бошқа турли харажатлар</t>
  </si>
  <si>
    <t>Жами харажатлар:</t>
  </si>
  <si>
    <t>Раҳбар:</t>
  </si>
  <si>
    <t>Бош ҳисобчи:</t>
  </si>
  <si>
    <t>2021 йил ижроси</t>
  </si>
  <si>
    <t>Ҳисобот ойи охирига қолдиқ</t>
  </si>
  <si>
    <t>2021 йил 1 январ ҳолатига қолдиқ</t>
  </si>
  <si>
    <t>электрон дўкон орқали</t>
  </si>
  <si>
    <t xml:space="preserve">аукцион орқали </t>
  </si>
  <si>
    <t>танлов орқали</t>
  </si>
  <si>
    <t>тендер орқали</t>
  </si>
  <si>
    <t>тўғридан-тўғри шартнома орқали</t>
  </si>
  <si>
    <t>III-гуруҳ «Капитал қўйилмалар»</t>
  </si>
  <si>
    <t>Асосий воситаларни лойиҳалаштириш</t>
  </si>
  <si>
    <t>Асосий воситаларни қуриш ва реконструкция қилиш</t>
  </si>
  <si>
    <t>Шундан харид қилинган товар-моддий бойликлар (иш, хизматлар)</t>
  </si>
  <si>
    <t>х</t>
  </si>
  <si>
    <t xml:space="preserve"> </t>
  </si>
  <si>
    <t>Парпиев О.Р.</t>
  </si>
  <si>
    <t>Исмоилов М.Т.</t>
  </si>
  <si>
    <t>УзРФА Материалшунослик институтининг  2021 йил январ-сентябрь   ойлари  харажатлар сметасининг ижроси тўғрисида</t>
  </si>
  <si>
    <t>2022 йил 1 январ ҳолатига қолдиқ</t>
  </si>
  <si>
    <t>2022 йил ижроси</t>
  </si>
  <si>
    <t>млн.сўмда.</t>
  </si>
  <si>
    <t>УзР ФА Ишлар бошкармасининг  2022 йил  харажатлар сметасининг январь-сентябрь ойлари ижроси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</si>
</sst>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_с_ў_м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57">
    <xf numFmtId="0" fontId="0" fillId="0" borderId="0" xfId="0"/>
    <xf numFmtId="0" fontId="3" fillId="0" borderId="0" xfId="1" applyFont="1" applyFill="1" applyBorder="1" applyProtection="1"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vertical="top" wrapText="1"/>
      <protection locked="0"/>
    </xf>
    <xf numFmtId="164" fontId="6" fillId="0" borderId="2" xfId="1" applyNumberFormat="1" applyFont="1" applyFill="1" applyBorder="1" applyAlignment="1" applyProtection="1">
      <alignment vertical="top" wrapText="1"/>
      <protection locked="0"/>
    </xf>
    <xf numFmtId="49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3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3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horizontal="justify" wrapText="1"/>
      <protection locked="0"/>
    </xf>
    <xf numFmtId="0" fontId="9" fillId="0" borderId="2" xfId="1" applyFont="1" applyFill="1" applyBorder="1" applyAlignment="1" applyProtection="1">
      <alignment horizontal="justify" wrapText="1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>
      <protection locked="0"/>
    </xf>
    <xf numFmtId="0" fontId="10" fillId="0" borderId="0" xfId="2" applyFont="1" applyFill="1" applyProtection="1">
      <protection locked="0"/>
    </xf>
    <xf numFmtId="0" fontId="10" fillId="0" borderId="1" xfId="2" applyFont="1" applyFill="1" applyBorder="1" applyProtection="1">
      <protection locked="0"/>
    </xf>
    <xf numFmtId="0" fontId="10" fillId="0" borderId="0" xfId="2" applyFont="1" applyFill="1" applyAlignment="1" applyProtection="1">
      <protection locked="0"/>
    </xf>
    <xf numFmtId="0" fontId="12" fillId="2" borderId="8" xfId="0" applyFont="1" applyFill="1" applyBorder="1" applyAlignment="1">
      <alignment vertical="center" wrapText="1"/>
    </xf>
    <xf numFmtId="164" fontId="13" fillId="0" borderId="2" xfId="1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1" applyNumberFormat="1" applyFont="1" applyFill="1" applyBorder="1" applyAlignment="1" applyProtection="1">
      <alignment vertical="top" wrapText="1"/>
      <protection locked="0"/>
    </xf>
    <xf numFmtId="164" fontId="14" fillId="0" borderId="2" xfId="1" applyNumberFormat="1" applyFont="1" applyFill="1" applyBorder="1" applyAlignment="1" applyProtection="1">
      <alignment vertical="top" wrapText="1"/>
      <protection locked="0"/>
    </xf>
    <xf numFmtId="164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3" applyNumberFormat="1" applyFont="1" applyFill="1" applyBorder="1" applyAlignment="1" applyProtection="1">
      <alignment horizontal="center" vertical="center" wrapText="1"/>
    </xf>
    <xf numFmtId="164" fontId="15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1" applyNumberFormat="1" applyFont="1" applyFill="1" applyBorder="1" applyAlignment="1" applyProtection="1">
      <alignment horizontal="center" vertical="center"/>
      <protection locked="0"/>
    </xf>
    <xf numFmtId="164" fontId="16" fillId="0" borderId="2" xfId="3" applyNumberFormat="1" applyFont="1" applyFill="1" applyBorder="1" applyAlignment="1" applyProtection="1">
      <alignment horizontal="center" vertical="center" wrapText="1"/>
    </xf>
    <xf numFmtId="164" fontId="13" fillId="0" borderId="2" xfId="3" applyNumberFormat="1" applyFont="1" applyFill="1" applyBorder="1" applyAlignment="1" applyProtection="1">
      <alignment horizontal="center" vertical="center" wrapText="1"/>
    </xf>
    <xf numFmtId="164" fontId="14" fillId="0" borderId="2" xfId="3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13" fillId="3" borderId="2" xfId="3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Protection="1"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2"/>
    <cellStyle name="Обычный 4" xfId="3"/>
    <cellStyle name="Обычный_1 чорак хар.смет.чор ижроси ва Д,К, қар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36"/>
  <sheetViews>
    <sheetView tabSelected="1" workbookViewId="0">
      <selection activeCell="A3" sqref="A3:Q3"/>
    </sheetView>
  </sheetViews>
  <sheetFormatPr defaultRowHeight="15" x14ac:dyDescent="0.25"/>
  <cols>
    <col min="1" max="1" width="17" customWidth="1"/>
    <col min="7" max="7" width="10.140625" customWidth="1"/>
    <col min="10" max="10" width="11" customWidth="1"/>
    <col min="11" max="11" width="10.7109375" customWidth="1"/>
    <col min="17" max="17" width="15" customWidth="1"/>
  </cols>
  <sheetData>
    <row r="2" spans="1:17" ht="15.75" x14ac:dyDescent="0.25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8.75" x14ac:dyDescent="0.3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1"/>
      <c r="B4" s="40"/>
      <c r="C4" s="2"/>
      <c r="D4" s="2"/>
      <c r="E4" s="2"/>
      <c r="F4" s="2"/>
      <c r="G4" s="2"/>
      <c r="H4" s="2"/>
      <c r="I4" s="2"/>
      <c r="J4" s="2"/>
      <c r="K4" s="40"/>
      <c r="L4" s="40"/>
      <c r="M4" s="40"/>
      <c r="N4" s="40"/>
      <c r="O4" s="40"/>
      <c r="P4" s="40"/>
      <c r="Q4" s="40" t="s">
        <v>58</v>
      </c>
    </row>
    <row r="5" spans="1:17" ht="26.25" customHeight="1" x14ac:dyDescent="0.25">
      <c r="A5" s="53" t="s">
        <v>1</v>
      </c>
      <c r="B5" s="54" t="s">
        <v>2</v>
      </c>
      <c r="C5" s="54" t="s">
        <v>3</v>
      </c>
      <c r="D5" s="54" t="s">
        <v>4</v>
      </c>
      <c r="E5" s="53" t="s">
        <v>56</v>
      </c>
      <c r="F5" s="53"/>
      <c r="G5" s="55" t="s">
        <v>5</v>
      </c>
      <c r="H5" s="43" t="s">
        <v>6</v>
      </c>
      <c r="I5" s="45"/>
      <c r="J5" s="53" t="s">
        <v>57</v>
      </c>
      <c r="K5" s="53"/>
      <c r="L5" s="43" t="s">
        <v>50</v>
      </c>
      <c r="M5" s="44"/>
      <c r="N5" s="44"/>
      <c r="O5" s="44"/>
      <c r="P5" s="45"/>
      <c r="Q5" s="46" t="s">
        <v>40</v>
      </c>
    </row>
    <row r="6" spans="1:17" ht="51" x14ac:dyDescent="0.25">
      <c r="A6" s="53"/>
      <c r="B6" s="54"/>
      <c r="C6" s="54"/>
      <c r="D6" s="54"/>
      <c r="E6" s="38" t="s">
        <v>7</v>
      </c>
      <c r="F6" s="38" t="s">
        <v>8</v>
      </c>
      <c r="G6" s="56"/>
      <c r="H6" s="38" t="s">
        <v>9</v>
      </c>
      <c r="I6" s="38" t="s">
        <v>10</v>
      </c>
      <c r="J6" s="38" t="s">
        <v>11</v>
      </c>
      <c r="K6" s="38" t="s">
        <v>12</v>
      </c>
      <c r="L6" s="38" t="s">
        <v>42</v>
      </c>
      <c r="M6" s="38" t="s">
        <v>43</v>
      </c>
      <c r="N6" s="38" t="s">
        <v>44</v>
      </c>
      <c r="O6" s="38" t="s">
        <v>45</v>
      </c>
      <c r="P6" s="38" t="s">
        <v>46</v>
      </c>
      <c r="Q6" s="47"/>
    </row>
    <row r="7" spans="1:17" ht="51" x14ac:dyDescent="0.25">
      <c r="A7" s="3" t="s">
        <v>13</v>
      </c>
      <c r="B7" s="3"/>
      <c r="C7" s="3"/>
      <c r="D7" s="3"/>
      <c r="E7" s="4"/>
      <c r="F7" s="4"/>
      <c r="G7" s="4">
        <v>5852071</v>
      </c>
      <c r="H7" s="4"/>
      <c r="I7" s="4"/>
      <c r="J7" s="4">
        <v>5785469</v>
      </c>
      <c r="K7" s="4">
        <v>5785469</v>
      </c>
      <c r="L7" s="4"/>
      <c r="M7" s="4"/>
      <c r="N7" s="4"/>
      <c r="O7" s="4"/>
      <c r="P7" s="4"/>
      <c r="Q7" s="4">
        <f>G7-K7</f>
        <v>66602</v>
      </c>
    </row>
    <row r="8" spans="1:17" ht="51" x14ac:dyDescent="0.25">
      <c r="A8" s="3" t="s">
        <v>15</v>
      </c>
      <c r="B8" s="3"/>
      <c r="C8" s="3"/>
      <c r="D8" s="3"/>
      <c r="E8" s="11"/>
      <c r="F8" s="11"/>
      <c r="G8" s="11">
        <v>1451143</v>
      </c>
      <c r="H8" s="11"/>
      <c r="I8" s="11"/>
      <c r="J8" s="11">
        <v>1434109.6</v>
      </c>
      <c r="K8" s="11">
        <v>1434109.6</v>
      </c>
      <c r="L8" s="11"/>
      <c r="M8" s="11"/>
      <c r="N8" s="11"/>
      <c r="O8" s="11"/>
      <c r="P8" s="11"/>
      <c r="Q8" s="11">
        <f>G8-K8</f>
        <v>17033.399999999907</v>
      </c>
    </row>
    <row r="9" spans="1:17" ht="16.5" thickBot="1" x14ac:dyDescent="0.3">
      <c r="A9" s="48" t="s">
        <v>47</v>
      </c>
      <c r="B9" s="49"/>
      <c r="C9" s="49"/>
      <c r="D9" s="50"/>
      <c r="E9" s="9"/>
      <c r="F9" s="9"/>
      <c r="G9" s="9"/>
      <c r="H9" s="9"/>
      <c r="I9" s="9"/>
      <c r="J9" s="10"/>
      <c r="K9" s="9"/>
      <c r="L9" s="9"/>
      <c r="M9" s="9"/>
      <c r="N9" s="9"/>
      <c r="O9" s="9"/>
      <c r="P9" s="9"/>
      <c r="Q9" s="9"/>
    </row>
    <row r="10" spans="1:17" ht="45.75" thickBot="1" x14ac:dyDescent="0.3">
      <c r="A10" s="20" t="s">
        <v>48</v>
      </c>
      <c r="B10" s="8">
        <v>43</v>
      </c>
      <c r="C10" s="8">
        <v>10</v>
      </c>
      <c r="D10" s="8" t="s">
        <v>14</v>
      </c>
      <c r="E10" s="42"/>
      <c r="F10" s="9"/>
      <c r="G10" s="9"/>
      <c r="H10" s="9"/>
      <c r="I10" s="9"/>
      <c r="J10" s="10"/>
      <c r="K10" s="9"/>
      <c r="L10" s="9"/>
      <c r="M10" s="9"/>
      <c r="N10" s="9"/>
      <c r="O10" s="9"/>
      <c r="P10" s="9"/>
      <c r="Q10" s="9"/>
    </row>
    <row r="11" spans="1:17" ht="75.75" thickBot="1" x14ac:dyDescent="0.3">
      <c r="A11" s="20" t="s">
        <v>49</v>
      </c>
      <c r="B11" s="8">
        <v>43</v>
      </c>
      <c r="C11" s="8">
        <v>20</v>
      </c>
      <c r="D11" s="8" t="s">
        <v>14</v>
      </c>
      <c r="E11" s="42"/>
      <c r="F11" s="9"/>
      <c r="G11" s="9"/>
      <c r="H11" s="9"/>
      <c r="I11" s="9"/>
      <c r="J11" s="10"/>
      <c r="K11" s="9"/>
      <c r="L11" s="9"/>
      <c r="M11" s="9"/>
      <c r="N11" s="9"/>
      <c r="O11" s="9"/>
      <c r="P11" s="9"/>
      <c r="Q11" s="9"/>
    </row>
    <row r="12" spans="1:17" ht="38.25" x14ac:dyDescent="0.25">
      <c r="A12" s="12" t="s">
        <v>16</v>
      </c>
      <c r="B12" s="12"/>
      <c r="C12" s="12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51.75" x14ac:dyDescent="0.25">
      <c r="A13" s="14" t="s">
        <v>17</v>
      </c>
      <c r="B13" s="8">
        <v>42</v>
      </c>
      <c r="C13" s="8" t="s">
        <v>18</v>
      </c>
      <c r="D13" s="8" t="s">
        <v>14</v>
      </c>
      <c r="E13" s="10"/>
      <c r="F13" s="10"/>
      <c r="G13" s="6">
        <f>G14+G15+G16+G18+G19</f>
        <v>946229</v>
      </c>
      <c r="H13" s="10"/>
      <c r="I13" s="10"/>
      <c r="J13" s="6">
        <f>J14+J15+J16+J18+J19</f>
        <v>666001.10000000009</v>
      </c>
      <c r="K13" s="6">
        <f>K14+K15+K16+K18+K19</f>
        <v>666001.10000000009</v>
      </c>
      <c r="L13" s="6">
        <f>L18</f>
        <v>10430.1</v>
      </c>
      <c r="M13" s="10"/>
      <c r="N13" s="10"/>
      <c r="O13" s="10"/>
      <c r="P13" s="6">
        <f>P15+P16+P18+P19</f>
        <v>517761.19999999995</v>
      </c>
      <c r="Q13" s="10">
        <f>G13-K13</f>
        <v>280227.89999999991</v>
      </c>
    </row>
    <row r="14" spans="1:17" ht="26.25" x14ac:dyDescent="0.25">
      <c r="A14" s="13" t="s">
        <v>19</v>
      </c>
      <c r="B14" s="8">
        <v>42</v>
      </c>
      <c r="C14" s="8">
        <v>10</v>
      </c>
      <c r="D14" s="8" t="s">
        <v>14</v>
      </c>
      <c r="E14" s="10"/>
      <c r="F14" s="10"/>
      <c r="G14" s="10">
        <v>63320</v>
      </c>
      <c r="H14" s="10"/>
      <c r="I14" s="10"/>
      <c r="J14" s="10">
        <v>50072.6</v>
      </c>
      <c r="K14" s="10">
        <v>50072.6</v>
      </c>
      <c r="L14" s="10"/>
      <c r="M14" s="10"/>
      <c r="N14" s="10"/>
      <c r="O14" s="10"/>
      <c r="P14" s="10" t="s">
        <v>52</v>
      </c>
      <c r="Q14" s="10">
        <f>G14-K14</f>
        <v>13247.400000000001</v>
      </c>
    </row>
    <row r="15" spans="1:17" ht="26.25" x14ac:dyDescent="0.25">
      <c r="A15" s="13" t="s">
        <v>20</v>
      </c>
      <c r="B15" s="8">
        <v>42</v>
      </c>
      <c r="C15" s="8">
        <v>20</v>
      </c>
      <c r="D15" s="8" t="s">
        <v>14</v>
      </c>
      <c r="E15" s="10"/>
      <c r="F15" s="10"/>
      <c r="G15" s="10">
        <v>242765</v>
      </c>
      <c r="H15" s="10"/>
      <c r="I15" s="10"/>
      <c r="J15" s="10">
        <v>173545.1</v>
      </c>
      <c r="K15" s="10">
        <v>173545.1</v>
      </c>
      <c r="L15" s="10"/>
      <c r="M15" s="10"/>
      <c r="N15" s="10"/>
      <c r="O15" s="10"/>
      <c r="P15" s="10">
        <v>173545.1</v>
      </c>
      <c r="Q15" s="10">
        <f>G15-K15</f>
        <v>69219.899999999994</v>
      </c>
    </row>
    <row r="16" spans="1:17" ht="26.25" x14ac:dyDescent="0.25">
      <c r="A16" s="13" t="s">
        <v>21</v>
      </c>
      <c r="B16" s="8">
        <v>42</v>
      </c>
      <c r="C16" s="8">
        <v>30</v>
      </c>
      <c r="D16" s="8" t="s">
        <v>14</v>
      </c>
      <c r="E16" s="10"/>
      <c r="F16" s="10"/>
      <c r="G16" s="10">
        <v>70500</v>
      </c>
      <c r="H16" s="10"/>
      <c r="I16" s="10"/>
      <c r="J16" s="10">
        <v>31807</v>
      </c>
      <c r="K16" s="10">
        <v>31807</v>
      </c>
      <c r="L16" s="10"/>
      <c r="M16" s="10"/>
      <c r="N16" s="10"/>
      <c r="O16" s="10"/>
      <c r="P16" s="10">
        <v>31807</v>
      </c>
      <c r="Q16" s="10">
        <f>G16-K16</f>
        <v>38693</v>
      </c>
    </row>
    <row r="17" spans="1:17" ht="26.25" x14ac:dyDescent="0.25">
      <c r="A17" s="13" t="s">
        <v>22</v>
      </c>
      <c r="B17" s="8">
        <v>42</v>
      </c>
      <c r="C17" s="8">
        <v>40</v>
      </c>
      <c r="D17" s="8" t="s">
        <v>14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51.75" x14ac:dyDescent="0.25">
      <c r="A18" s="13" t="s">
        <v>23</v>
      </c>
      <c r="B18" s="8">
        <v>42</v>
      </c>
      <c r="C18" s="8">
        <v>50</v>
      </c>
      <c r="D18" s="8" t="s">
        <v>14</v>
      </c>
      <c r="E18" s="10"/>
      <c r="F18" s="10"/>
      <c r="G18" s="10">
        <v>226911</v>
      </c>
      <c r="H18" s="10"/>
      <c r="I18" s="10"/>
      <c r="J18" s="10">
        <v>143102.20000000001</v>
      </c>
      <c r="K18" s="10">
        <v>143102.20000000001</v>
      </c>
      <c r="L18" s="10">
        <v>10430.1</v>
      </c>
      <c r="M18" s="10"/>
      <c r="N18" s="10"/>
      <c r="O18" s="10"/>
      <c r="P18" s="10">
        <v>102545</v>
      </c>
      <c r="Q18" s="10">
        <f>G18-K18</f>
        <v>83808.799999999988</v>
      </c>
    </row>
    <row r="19" spans="1:17" ht="39" x14ac:dyDescent="0.25">
      <c r="A19" s="13" t="s">
        <v>24</v>
      </c>
      <c r="B19" s="8">
        <v>42</v>
      </c>
      <c r="C19" s="8">
        <v>90</v>
      </c>
      <c r="D19" s="8" t="s">
        <v>14</v>
      </c>
      <c r="E19" s="10"/>
      <c r="F19" s="10"/>
      <c r="G19" s="10">
        <v>342733</v>
      </c>
      <c r="H19" s="10"/>
      <c r="I19" s="10"/>
      <c r="J19" s="10">
        <v>267474.2</v>
      </c>
      <c r="K19" s="10">
        <v>267474.2</v>
      </c>
      <c r="L19" s="10"/>
      <c r="M19" s="10"/>
      <c r="N19" s="10"/>
      <c r="O19" s="10"/>
      <c r="P19" s="10">
        <v>209864.1</v>
      </c>
      <c r="Q19" s="10">
        <f>G19-K19</f>
        <v>75258.799999999988</v>
      </c>
    </row>
    <row r="20" spans="1:17" ht="51.75" x14ac:dyDescent="0.25">
      <c r="A20" s="14" t="s">
        <v>25</v>
      </c>
      <c r="B20" s="5">
        <v>43</v>
      </c>
      <c r="C20" s="5" t="s">
        <v>18</v>
      </c>
      <c r="D20" s="5" t="s">
        <v>14</v>
      </c>
      <c r="E20" s="6"/>
      <c r="F20" s="6"/>
      <c r="G20" s="6">
        <f>G23</f>
        <v>0</v>
      </c>
      <c r="H20" s="6"/>
      <c r="I20" s="6"/>
      <c r="J20" s="6"/>
      <c r="K20" s="6"/>
      <c r="L20" s="6"/>
      <c r="M20" s="6"/>
      <c r="N20" s="6"/>
      <c r="O20" s="6"/>
      <c r="P20" s="6"/>
      <c r="Q20" s="6">
        <f>G20-K20</f>
        <v>0</v>
      </c>
    </row>
    <row r="21" spans="1:17" ht="39" x14ac:dyDescent="0.25">
      <c r="A21" s="13" t="s">
        <v>26</v>
      </c>
      <c r="B21" s="8">
        <v>43</v>
      </c>
      <c r="C21" s="8">
        <v>30</v>
      </c>
      <c r="D21" s="8" t="s">
        <v>14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39" x14ac:dyDescent="0.25">
      <c r="A22" s="13" t="s">
        <v>27</v>
      </c>
      <c r="B22" s="8">
        <v>43</v>
      </c>
      <c r="C22" s="8">
        <v>40</v>
      </c>
      <c r="D22" s="8" t="s">
        <v>14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39" x14ac:dyDescent="0.25">
      <c r="A23" s="13" t="s">
        <v>28</v>
      </c>
      <c r="B23" s="8">
        <v>43</v>
      </c>
      <c r="C23" s="8">
        <v>50</v>
      </c>
      <c r="D23" s="8" t="s">
        <v>14</v>
      </c>
      <c r="E23" s="10"/>
      <c r="F23" s="10"/>
      <c r="G23" s="10">
        <v>0</v>
      </c>
      <c r="H23" s="10"/>
      <c r="I23" s="10"/>
      <c r="J23" s="10" t="s">
        <v>52</v>
      </c>
      <c r="K23" s="10" t="s">
        <v>52</v>
      </c>
      <c r="L23" s="10"/>
      <c r="M23" s="10" t="s">
        <v>52</v>
      </c>
      <c r="N23" s="10"/>
      <c r="O23" s="10"/>
      <c r="P23" s="10"/>
      <c r="Q23" s="10">
        <f>G23</f>
        <v>0</v>
      </c>
    </row>
    <row r="24" spans="1:17" ht="39" x14ac:dyDescent="0.25">
      <c r="A24" s="13" t="s">
        <v>29</v>
      </c>
      <c r="B24" s="8">
        <v>43</v>
      </c>
      <c r="C24" s="8">
        <v>90</v>
      </c>
      <c r="D24" s="8">
        <v>100</v>
      </c>
      <c r="E24" s="9"/>
      <c r="F24" s="9"/>
      <c r="G24" s="9"/>
      <c r="H24" s="9"/>
      <c r="I24" s="9"/>
      <c r="J24" s="10"/>
      <c r="K24" s="9"/>
      <c r="L24" s="9"/>
      <c r="M24" s="9"/>
      <c r="N24" s="9"/>
      <c r="O24" s="9"/>
      <c r="P24" s="9"/>
      <c r="Q24" s="9"/>
    </row>
    <row r="25" spans="1:17" ht="26.25" x14ac:dyDescent="0.25">
      <c r="A25" s="13" t="s">
        <v>30</v>
      </c>
      <c r="B25" s="8">
        <v>43</v>
      </c>
      <c r="C25" s="8">
        <v>90</v>
      </c>
      <c r="D25" s="8">
        <v>200</v>
      </c>
      <c r="E25" s="9"/>
      <c r="F25" s="9"/>
      <c r="G25" s="9"/>
      <c r="H25" s="9"/>
      <c r="I25" s="9"/>
      <c r="J25" s="10"/>
      <c r="K25" s="9"/>
      <c r="L25" s="9"/>
      <c r="M25" s="9"/>
      <c r="N25" s="9"/>
      <c r="O25" s="9"/>
      <c r="P25" s="9"/>
      <c r="Q25" s="9"/>
    </row>
    <row r="26" spans="1:17" ht="26.25" x14ac:dyDescent="0.25">
      <c r="A26" s="13" t="s">
        <v>31</v>
      </c>
      <c r="B26" s="8">
        <v>43</v>
      </c>
      <c r="C26" s="8">
        <v>90</v>
      </c>
      <c r="D26" s="8">
        <v>300</v>
      </c>
      <c r="E26" s="9"/>
      <c r="F26" s="9"/>
      <c r="G26" s="9"/>
      <c r="H26" s="9"/>
      <c r="I26" s="9"/>
      <c r="J26" s="10"/>
      <c r="K26" s="9"/>
      <c r="L26" s="9"/>
      <c r="M26" s="9"/>
      <c r="N26" s="9"/>
      <c r="O26" s="9"/>
      <c r="P26" s="9"/>
      <c r="Q26" s="9"/>
    </row>
    <row r="27" spans="1:17" ht="26.25" x14ac:dyDescent="0.25">
      <c r="A27" s="14" t="s">
        <v>32</v>
      </c>
      <c r="B27" s="8">
        <v>47</v>
      </c>
      <c r="C27" s="8" t="s">
        <v>18</v>
      </c>
      <c r="D27" s="8" t="s">
        <v>14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6.25" x14ac:dyDescent="0.25">
      <c r="A28" s="14" t="s">
        <v>33</v>
      </c>
      <c r="B28" s="5">
        <v>48</v>
      </c>
      <c r="C28" s="5" t="s">
        <v>18</v>
      </c>
      <c r="D28" s="5" t="s">
        <v>14</v>
      </c>
      <c r="E28" s="6"/>
      <c r="F28" s="6"/>
      <c r="G28" s="6">
        <f>G30</f>
        <v>571838</v>
      </c>
      <c r="H28" s="6"/>
      <c r="I28" s="6"/>
      <c r="J28" s="6">
        <f>J30</f>
        <v>446263.7</v>
      </c>
      <c r="K28" s="6">
        <f>K30</f>
        <v>446263.7</v>
      </c>
      <c r="L28" s="6"/>
      <c r="M28" s="6"/>
      <c r="N28" s="6"/>
      <c r="O28" s="6"/>
      <c r="P28" s="6">
        <f>P30</f>
        <v>446263.7</v>
      </c>
      <c r="Q28" s="6">
        <f>G28-P28</f>
        <v>125574.29999999999</v>
      </c>
    </row>
    <row r="29" spans="1:17" ht="39" x14ac:dyDescent="0.25">
      <c r="A29" s="13" t="s">
        <v>34</v>
      </c>
      <c r="B29" s="8">
        <v>48</v>
      </c>
      <c r="C29" s="8">
        <v>10</v>
      </c>
      <c r="D29" s="8" t="s">
        <v>14</v>
      </c>
      <c r="E29" s="9"/>
      <c r="F29" s="9"/>
      <c r="G29" s="9">
        <v>0</v>
      </c>
      <c r="H29" s="9"/>
      <c r="I29" s="9"/>
      <c r="J29" s="10">
        <f>K29</f>
        <v>0</v>
      </c>
      <c r="K29" s="9">
        <v>0</v>
      </c>
      <c r="L29" s="9"/>
      <c r="M29" s="9"/>
      <c r="N29" s="9"/>
      <c r="O29" s="9"/>
      <c r="P29" s="9">
        <v>0</v>
      </c>
      <c r="Q29" s="9">
        <f>G29-P29</f>
        <v>0</v>
      </c>
    </row>
    <row r="30" spans="1:17" ht="26.25" x14ac:dyDescent="0.25">
      <c r="A30" s="13" t="s">
        <v>35</v>
      </c>
      <c r="B30" s="8">
        <v>48</v>
      </c>
      <c r="C30" s="8">
        <v>20</v>
      </c>
      <c r="D30" s="8" t="s">
        <v>14</v>
      </c>
      <c r="E30" s="10"/>
      <c r="F30" s="10"/>
      <c r="G30" s="10">
        <v>571838</v>
      </c>
      <c r="H30" s="10"/>
      <c r="I30" s="10"/>
      <c r="J30" s="10">
        <v>446263.7</v>
      </c>
      <c r="K30" s="10">
        <v>446263.7</v>
      </c>
      <c r="L30" s="10"/>
      <c r="M30" s="10"/>
      <c r="N30" s="10"/>
      <c r="O30" s="10"/>
      <c r="P30" s="10">
        <v>446263.7</v>
      </c>
      <c r="Q30" s="10"/>
    </row>
    <row r="31" spans="1:17" x14ac:dyDescent="0.25">
      <c r="A31" s="14" t="s">
        <v>36</v>
      </c>
      <c r="B31" s="5"/>
      <c r="C31" s="5"/>
      <c r="D31" s="5"/>
      <c r="E31" s="6"/>
      <c r="F31" s="6"/>
      <c r="G31" s="6">
        <f>G7+G8+G13+G20+G28</f>
        <v>8821281</v>
      </c>
      <c r="H31" s="6"/>
      <c r="I31" s="6"/>
      <c r="J31" s="6">
        <f>J7+J8+J13+J28</f>
        <v>8331843.3999999994</v>
      </c>
      <c r="K31" s="6">
        <f>K7+K8+K13+K28</f>
        <v>8331843.3999999994</v>
      </c>
      <c r="L31" s="6">
        <f>L13</f>
        <v>10430.1</v>
      </c>
      <c r="M31" s="6" t="s">
        <v>52</v>
      </c>
      <c r="N31" s="6"/>
      <c r="O31" s="6"/>
      <c r="P31" s="6">
        <f>P13+P28</f>
        <v>964024.89999999991</v>
      </c>
      <c r="Q31" s="6">
        <f>G31-K31</f>
        <v>489437.60000000056</v>
      </c>
    </row>
    <row r="32" spans="1:17" x14ac:dyDescent="0.25">
      <c r="A32" s="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17" t="s">
        <v>37</v>
      </c>
      <c r="B34" s="18"/>
      <c r="C34" s="18"/>
      <c r="D34" s="41"/>
      <c r="E34" s="18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17"/>
      <c r="B35" s="17"/>
      <c r="C35" s="17"/>
      <c r="D35" s="40"/>
      <c r="E35" s="17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19" t="s">
        <v>38</v>
      </c>
      <c r="B36" s="18"/>
      <c r="C36" s="18"/>
      <c r="D36" s="41"/>
      <c r="E36" s="18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mergeCells count="13">
    <mergeCell ref="L5:P5"/>
    <mergeCell ref="Q5:Q6"/>
    <mergeCell ref="A9:D9"/>
    <mergeCell ref="A2:Q2"/>
    <mergeCell ref="A3:Q3"/>
    <mergeCell ref="A5:A6"/>
    <mergeCell ref="B5:B6"/>
    <mergeCell ref="C5:C6"/>
    <mergeCell ref="D5:D6"/>
    <mergeCell ref="E5:F5"/>
    <mergeCell ref="G5:G6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D236"/>
  <sheetViews>
    <sheetView workbookViewId="0">
      <selection activeCell="G10" sqref="G10"/>
    </sheetView>
  </sheetViews>
  <sheetFormatPr defaultRowHeight="12.75" x14ac:dyDescent="0.2"/>
  <cols>
    <col min="1" max="1" width="34.28515625" style="1" customWidth="1"/>
    <col min="2" max="2" width="3.5703125" style="36" bestFit="1" customWidth="1"/>
    <col min="3" max="3" width="4.42578125" style="36" customWidth="1"/>
    <col min="4" max="4" width="4.7109375" style="36" customWidth="1"/>
    <col min="5" max="6" width="10.42578125" style="36" customWidth="1"/>
    <col min="7" max="7" width="11.42578125" style="36" customWidth="1"/>
    <col min="8" max="9" width="10.42578125" style="36" customWidth="1"/>
    <col min="10" max="10" width="13.42578125" style="36" customWidth="1"/>
    <col min="11" max="15" width="12.5703125" style="36" customWidth="1"/>
    <col min="16" max="16" width="15.140625" style="36" customWidth="1"/>
    <col min="17" max="17" width="14.140625" style="36" customWidth="1"/>
    <col min="18" max="19" width="11.5703125" style="1" bestFit="1" customWidth="1"/>
    <col min="20" max="256" width="9.140625" style="1"/>
    <col min="257" max="257" width="34.28515625" style="1" customWidth="1"/>
    <col min="258" max="258" width="3.5703125" style="1" bestFit="1" customWidth="1"/>
    <col min="259" max="259" width="4.42578125" style="1" customWidth="1"/>
    <col min="260" max="260" width="4.7109375" style="1" customWidth="1"/>
    <col min="261" max="262" width="10.42578125" style="1" customWidth="1"/>
    <col min="263" max="263" width="11.42578125" style="1" customWidth="1"/>
    <col min="264" max="265" width="10.42578125" style="1" customWidth="1"/>
    <col min="266" max="266" width="13.42578125" style="1" customWidth="1"/>
    <col min="267" max="271" width="12.5703125" style="1" customWidth="1"/>
    <col min="272" max="272" width="15.140625" style="1" customWidth="1"/>
    <col min="273" max="273" width="14.140625" style="1" customWidth="1"/>
    <col min="274" max="275" width="11.5703125" style="1" bestFit="1" customWidth="1"/>
    <col min="276" max="512" width="9.140625" style="1"/>
    <col min="513" max="513" width="34.28515625" style="1" customWidth="1"/>
    <col min="514" max="514" width="3.5703125" style="1" bestFit="1" customWidth="1"/>
    <col min="515" max="515" width="4.42578125" style="1" customWidth="1"/>
    <col min="516" max="516" width="4.7109375" style="1" customWidth="1"/>
    <col min="517" max="518" width="10.42578125" style="1" customWidth="1"/>
    <col min="519" max="519" width="11.42578125" style="1" customWidth="1"/>
    <col min="520" max="521" width="10.42578125" style="1" customWidth="1"/>
    <col min="522" max="522" width="13.42578125" style="1" customWidth="1"/>
    <col min="523" max="527" width="12.5703125" style="1" customWidth="1"/>
    <col min="528" max="528" width="15.140625" style="1" customWidth="1"/>
    <col min="529" max="529" width="14.140625" style="1" customWidth="1"/>
    <col min="530" max="531" width="11.5703125" style="1" bestFit="1" customWidth="1"/>
    <col min="532" max="768" width="9.140625" style="1"/>
    <col min="769" max="769" width="34.28515625" style="1" customWidth="1"/>
    <col min="770" max="770" width="3.5703125" style="1" bestFit="1" customWidth="1"/>
    <col min="771" max="771" width="4.42578125" style="1" customWidth="1"/>
    <col min="772" max="772" width="4.7109375" style="1" customWidth="1"/>
    <col min="773" max="774" width="10.42578125" style="1" customWidth="1"/>
    <col min="775" max="775" width="11.42578125" style="1" customWidth="1"/>
    <col min="776" max="777" width="10.42578125" style="1" customWidth="1"/>
    <col min="778" max="778" width="13.42578125" style="1" customWidth="1"/>
    <col min="779" max="783" width="12.5703125" style="1" customWidth="1"/>
    <col min="784" max="784" width="15.140625" style="1" customWidth="1"/>
    <col min="785" max="785" width="14.140625" style="1" customWidth="1"/>
    <col min="786" max="787" width="11.5703125" style="1" bestFit="1" customWidth="1"/>
    <col min="788" max="1024" width="9.140625" style="1"/>
    <col min="1025" max="1025" width="34.28515625" style="1" customWidth="1"/>
    <col min="1026" max="1026" width="3.5703125" style="1" bestFit="1" customWidth="1"/>
    <col min="1027" max="1027" width="4.42578125" style="1" customWidth="1"/>
    <col min="1028" max="1028" width="4.7109375" style="1" customWidth="1"/>
    <col min="1029" max="1030" width="10.42578125" style="1" customWidth="1"/>
    <col min="1031" max="1031" width="11.42578125" style="1" customWidth="1"/>
    <col min="1032" max="1033" width="10.42578125" style="1" customWidth="1"/>
    <col min="1034" max="1034" width="13.42578125" style="1" customWidth="1"/>
    <col min="1035" max="1039" width="12.5703125" style="1" customWidth="1"/>
    <col min="1040" max="1040" width="15.140625" style="1" customWidth="1"/>
    <col min="1041" max="1041" width="14.140625" style="1" customWidth="1"/>
    <col min="1042" max="1043" width="11.5703125" style="1" bestFit="1" customWidth="1"/>
    <col min="1044" max="1280" width="9.140625" style="1"/>
    <col min="1281" max="1281" width="34.28515625" style="1" customWidth="1"/>
    <col min="1282" max="1282" width="3.5703125" style="1" bestFit="1" customWidth="1"/>
    <col min="1283" max="1283" width="4.42578125" style="1" customWidth="1"/>
    <col min="1284" max="1284" width="4.7109375" style="1" customWidth="1"/>
    <col min="1285" max="1286" width="10.42578125" style="1" customWidth="1"/>
    <col min="1287" max="1287" width="11.42578125" style="1" customWidth="1"/>
    <col min="1288" max="1289" width="10.42578125" style="1" customWidth="1"/>
    <col min="1290" max="1290" width="13.42578125" style="1" customWidth="1"/>
    <col min="1291" max="1295" width="12.5703125" style="1" customWidth="1"/>
    <col min="1296" max="1296" width="15.140625" style="1" customWidth="1"/>
    <col min="1297" max="1297" width="14.140625" style="1" customWidth="1"/>
    <col min="1298" max="1299" width="11.5703125" style="1" bestFit="1" customWidth="1"/>
    <col min="1300" max="1536" width="9.140625" style="1"/>
    <col min="1537" max="1537" width="34.28515625" style="1" customWidth="1"/>
    <col min="1538" max="1538" width="3.5703125" style="1" bestFit="1" customWidth="1"/>
    <col min="1539" max="1539" width="4.42578125" style="1" customWidth="1"/>
    <col min="1540" max="1540" width="4.7109375" style="1" customWidth="1"/>
    <col min="1541" max="1542" width="10.42578125" style="1" customWidth="1"/>
    <col min="1543" max="1543" width="11.42578125" style="1" customWidth="1"/>
    <col min="1544" max="1545" width="10.42578125" style="1" customWidth="1"/>
    <col min="1546" max="1546" width="13.42578125" style="1" customWidth="1"/>
    <col min="1547" max="1551" width="12.5703125" style="1" customWidth="1"/>
    <col min="1552" max="1552" width="15.140625" style="1" customWidth="1"/>
    <col min="1553" max="1553" width="14.140625" style="1" customWidth="1"/>
    <col min="1554" max="1555" width="11.5703125" style="1" bestFit="1" customWidth="1"/>
    <col min="1556" max="1792" width="9.140625" style="1"/>
    <col min="1793" max="1793" width="34.28515625" style="1" customWidth="1"/>
    <col min="1794" max="1794" width="3.5703125" style="1" bestFit="1" customWidth="1"/>
    <col min="1795" max="1795" width="4.42578125" style="1" customWidth="1"/>
    <col min="1796" max="1796" width="4.7109375" style="1" customWidth="1"/>
    <col min="1797" max="1798" width="10.42578125" style="1" customWidth="1"/>
    <col min="1799" max="1799" width="11.42578125" style="1" customWidth="1"/>
    <col min="1800" max="1801" width="10.42578125" style="1" customWidth="1"/>
    <col min="1802" max="1802" width="13.42578125" style="1" customWidth="1"/>
    <col min="1803" max="1807" width="12.5703125" style="1" customWidth="1"/>
    <col min="1808" max="1808" width="15.140625" style="1" customWidth="1"/>
    <col min="1809" max="1809" width="14.140625" style="1" customWidth="1"/>
    <col min="1810" max="1811" width="11.5703125" style="1" bestFit="1" customWidth="1"/>
    <col min="1812" max="2048" width="9.140625" style="1"/>
    <col min="2049" max="2049" width="34.28515625" style="1" customWidth="1"/>
    <col min="2050" max="2050" width="3.5703125" style="1" bestFit="1" customWidth="1"/>
    <col min="2051" max="2051" width="4.42578125" style="1" customWidth="1"/>
    <col min="2052" max="2052" width="4.7109375" style="1" customWidth="1"/>
    <col min="2053" max="2054" width="10.42578125" style="1" customWidth="1"/>
    <col min="2055" max="2055" width="11.42578125" style="1" customWidth="1"/>
    <col min="2056" max="2057" width="10.42578125" style="1" customWidth="1"/>
    <col min="2058" max="2058" width="13.42578125" style="1" customWidth="1"/>
    <col min="2059" max="2063" width="12.5703125" style="1" customWidth="1"/>
    <col min="2064" max="2064" width="15.140625" style="1" customWidth="1"/>
    <col min="2065" max="2065" width="14.140625" style="1" customWidth="1"/>
    <col min="2066" max="2067" width="11.5703125" style="1" bestFit="1" customWidth="1"/>
    <col min="2068" max="2304" width="9.140625" style="1"/>
    <col min="2305" max="2305" width="34.28515625" style="1" customWidth="1"/>
    <col min="2306" max="2306" width="3.5703125" style="1" bestFit="1" customWidth="1"/>
    <col min="2307" max="2307" width="4.42578125" style="1" customWidth="1"/>
    <col min="2308" max="2308" width="4.7109375" style="1" customWidth="1"/>
    <col min="2309" max="2310" width="10.42578125" style="1" customWidth="1"/>
    <col min="2311" max="2311" width="11.42578125" style="1" customWidth="1"/>
    <col min="2312" max="2313" width="10.42578125" style="1" customWidth="1"/>
    <col min="2314" max="2314" width="13.42578125" style="1" customWidth="1"/>
    <col min="2315" max="2319" width="12.5703125" style="1" customWidth="1"/>
    <col min="2320" max="2320" width="15.140625" style="1" customWidth="1"/>
    <col min="2321" max="2321" width="14.140625" style="1" customWidth="1"/>
    <col min="2322" max="2323" width="11.5703125" style="1" bestFit="1" customWidth="1"/>
    <col min="2324" max="2560" width="9.140625" style="1"/>
    <col min="2561" max="2561" width="34.28515625" style="1" customWidth="1"/>
    <col min="2562" max="2562" width="3.5703125" style="1" bestFit="1" customWidth="1"/>
    <col min="2563" max="2563" width="4.42578125" style="1" customWidth="1"/>
    <col min="2564" max="2564" width="4.7109375" style="1" customWidth="1"/>
    <col min="2565" max="2566" width="10.42578125" style="1" customWidth="1"/>
    <col min="2567" max="2567" width="11.42578125" style="1" customWidth="1"/>
    <col min="2568" max="2569" width="10.42578125" style="1" customWidth="1"/>
    <col min="2570" max="2570" width="13.42578125" style="1" customWidth="1"/>
    <col min="2571" max="2575" width="12.5703125" style="1" customWidth="1"/>
    <col min="2576" max="2576" width="15.140625" style="1" customWidth="1"/>
    <col min="2577" max="2577" width="14.140625" style="1" customWidth="1"/>
    <col min="2578" max="2579" width="11.5703125" style="1" bestFit="1" customWidth="1"/>
    <col min="2580" max="2816" width="9.140625" style="1"/>
    <col min="2817" max="2817" width="34.28515625" style="1" customWidth="1"/>
    <col min="2818" max="2818" width="3.5703125" style="1" bestFit="1" customWidth="1"/>
    <col min="2819" max="2819" width="4.42578125" style="1" customWidth="1"/>
    <col min="2820" max="2820" width="4.7109375" style="1" customWidth="1"/>
    <col min="2821" max="2822" width="10.42578125" style="1" customWidth="1"/>
    <col min="2823" max="2823" width="11.42578125" style="1" customWidth="1"/>
    <col min="2824" max="2825" width="10.42578125" style="1" customWidth="1"/>
    <col min="2826" max="2826" width="13.42578125" style="1" customWidth="1"/>
    <col min="2827" max="2831" width="12.5703125" style="1" customWidth="1"/>
    <col min="2832" max="2832" width="15.140625" style="1" customWidth="1"/>
    <col min="2833" max="2833" width="14.140625" style="1" customWidth="1"/>
    <col min="2834" max="2835" width="11.5703125" style="1" bestFit="1" customWidth="1"/>
    <col min="2836" max="3072" width="9.140625" style="1"/>
    <col min="3073" max="3073" width="34.28515625" style="1" customWidth="1"/>
    <col min="3074" max="3074" width="3.5703125" style="1" bestFit="1" customWidth="1"/>
    <col min="3075" max="3075" width="4.42578125" style="1" customWidth="1"/>
    <col min="3076" max="3076" width="4.7109375" style="1" customWidth="1"/>
    <col min="3077" max="3078" width="10.42578125" style="1" customWidth="1"/>
    <col min="3079" max="3079" width="11.42578125" style="1" customWidth="1"/>
    <col min="3080" max="3081" width="10.42578125" style="1" customWidth="1"/>
    <col min="3082" max="3082" width="13.42578125" style="1" customWidth="1"/>
    <col min="3083" max="3087" width="12.5703125" style="1" customWidth="1"/>
    <col min="3088" max="3088" width="15.140625" style="1" customWidth="1"/>
    <col min="3089" max="3089" width="14.140625" style="1" customWidth="1"/>
    <col min="3090" max="3091" width="11.5703125" style="1" bestFit="1" customWidth="1"/>
    <col min="3092" max="3328" width="9.140625" style="1"/>
    <col min="3329" max="3329" width="34.28515625" style="1" customWidth="1"/>
    <col min="3330" max="3330" width="3.5703125" style="1" bestFit="1" customWidth="1"/>
    <col min="3331" max="3331" width="4.42578125" style="1" customWidth="1"/>
    <col min="3332" max="3332" width="4.7109375" style="1" customWidth="1"/>
    <col min="3333" max="3334" width="10.42578125" style="1" customWidth="1"/>
    <col min="3335" max="3335" width="11.42578125" style="1" customWidth="1"/>
    <col min="3336" max="3337" width="10.42578125" style="1" customWidth="1"/>
    <col min="3338" max="3338" width="13.42578125" style="1" customWidth="1"/>
    <col min="3339" max="3343" width="12.5703125" style="1" customWidth="1"/>
    <col min="3344" max="3344" width="15.140625" style="1" customWidth="1"/>
    <col min="3345" max="3345" width="14.140625" style="1" customWidth="1"/>
    <col min="3346" max="3347" width="11.5703125" style="1" bestFit="1" customWidth="1"/>
    <col min="3348" max="3584" width="9.140625" style="1"/>
    <col min="3585" max="3585" width="34.28515625" style="1" customWidth="1"/>
    <col min="3586" max="3586" width="3.5703125" style="1" bestFit="1" customWidth="1"/>
    <col min="3587" max="3587" width="4.42578125" style="1" customWidth="1"/>
    <col min="3588" max="3588" width="4.7109375" style="1" customWidth="1"/>
    <col min="3589" max="3590" width="10.42578125" style="1" customWidth="1"/>
    <col min="3591" max="3591" width="11.42578125" style="1" customWidth="1"/>
    <col min="3592" max="3593" width="10.42578125" style="1" customWidth="1"/>
    <col min="3594" max="3594" width="13.42578125" style="1" customWidth="1"/>
    <col min="3595" max="3599" width="12.5703125" style="1" customWidth="1"/>
    <col min="3600" max="3600" width="15.140625" style="1" customWidth="1"/>
    <col min="3601" max="3601" width="14.140625" style="1" customWidth="1"/>
    <col min="3602" max="3603" width="11.5703125" style="1" bestFit="1" customWidth="1"/>
    <col min="3604" max="3840" width="9.140625" style="1"/>
    <col min="3841" max="3841" width="34.28515625" style="1" customWidth="1"/>
    <col min="3842" max="3842" width="3.5703125" style="1" bestFit="1" customWidth="1"/>
    <col min="3843" max="3843" width="4.42578125" style="1" customWidth="1"/>
    <col min="3844" max="3844" width="4.7109375" style="1" customWidth="1"/>
    <col min="3845" max="3846" width="10.42578125" style="1" customWidth="1"/>
    <col min="3847" max="3847" width="11.42578125" style="1" customWidth="1"/>
    <col min="3848" max="3849" width="10.42578125" style="1" customWidth="1"/>
    <col min="3850" max="3850" width="13.42578125" style="1" customWidth="1"/>
    <col min="3851" max="3855" width="12.5703125" style="1" customWidth="1"/>
    <col min="3856" max="3856" width="15.140625" style="1" customWidth="1"/>
    <col min="3857" max="3857" width="14.140625" style="1" customWidth="1"/>
    <col min="3858" max="3859" width="11.5703125" style="1" bestFit="1" customWidth="1"/>
    <col min="3860" max="4096" width="9.140625" style="1"/>
    <col min="4097" max="4097" width="34.28515625" style="1" customWidth="1"/>
    <col min="4098" max="4098" width="3.5703125" style="1" bestFit="1" customWidth="1"/>
    <col min="4099" max="4099" width="4.42578125" style="1" customWidth="1"/>
    <col min="4100" max="4100" width="4.7109375" style="1" customWidth="1"/>
    <col min="4101" max="4102" width="10.42578125" style="1" customWidth="1"/>
    <col min="4103" max="4103" width="11.42578125" style="1" customWidth="1"/>
    <col min="4104" max="4105" width="10.42578125" style="1" customWidth="1"/>
    <col min="4106" max="4106" width="13.42578125" style="1" customWidth="1"/>
    <col min="4107" max="4111" width="12.5703125" style="1" customWidth="1"/>
    <col min="4112" max="4112" width="15.140625" style="1" customWidth="1"/>
    <col min="4113" max="4113" width="14.140625" style="1" customWidth="1"/>
    <col min="4114" max="4115" width="11.5703125" style="1" bestFit="1" customWidth="1"/>
    <col min="4116" max="4352" width="9.140625" style="1"/>
    <col min="4353" max="4353" width="34.28515625" style="1" customWidth="1"/>
    <col min="4354" max="4354" width="3.5703125" style="1" bestFit="1" customWidth="1"/>
    <col min="4355" max="4355" width="4.42578125" style="1" customWidth="1"/>
    <col min="4356" max="4356" width="4.7109375" style="1" customWidth="1"/>
    <col min="4357" max="4358" width="10.42578125" style="1" customWidth="1"/>
    <col min="4359" max="4359" width="11.42578125" style="1" customWidth="1"/>
    <col min="4360" max="4361" width="10.42578125" style="1" customWidth="1"/>
    <col min="4362" max="4362" width="13.42578125" style="1" customWidth="1"/>
    <col min="4363" max="4367" width="12.5703125" style="1" customWidth="1"/>
    <col min="4368" max="4368" width="15.140625" style="1" customWidth="1"/>
    <col min="4369" max="4369" width="14.140625" style="1" customWidth="1"/>
    <col min="4370" max="4371" width="11.5703125" style="1" bestFit="1" customWidth="1"/>
    <col min="4372" max="4608" width="9.140625" style="1"/>
    <col min="4609" max="4609" width="34.28515625" style="1" customWidth="1"/>
    <col min="4610" max="4610" width="3.5703125" style="1" bestFit="1" customWidth="1"/>
    <col min="4611" max="4611" width="4.42578125" style="1" customWidth="1"/>
    <col min="4612" max="4612" width="4.7109375" style="1" customWidth="1"/>
    <col min="4613" max="4614" width="10.42578125" style="1" customWidth="1"/>
    <col min="4615" max="4615" width="11.42578125" style="1" customWidth="1"/>
    <col min="4616" max="4617" width="10.42578125" style="1" customWidth="1"/>
    <col min="4618" max="4618" width="13.42578125" style="1" customWidth="1"/>
    <col min="4619" max="4623" width="12.5703125" style="1" customWidth="1"/>
    <col min="4624" max="4624" width="15.140625" style="1" customWidth="1"/>
    <col min="4625" max="4625" width="14.140625" style="1" customWidth="1"/>
    <col min="4626" max="4627" width="11.5703125" style="1" bestFit="1" customWidth="1"/>
    <col min="4628" max="4864" width="9.140625" style="1"/>
    <col min="4865" max="4865" width="34.28515625" style="1" customWidth="1"/>
    <col min="4866" max="4866" width="3.5703125" style="1" bestFit="1" customWidth="1"/>
    <col min="4867" max="4867" width="4.42578125" style="1" customWidth="1"/>
    <col min="4868" max="4868" width="4.7109375" style="1" customWidth="1"/>
    <col min="4869" max="4870" width="10.42578125" style="1" customWidth="1"/>
    <col min="4871" max="4871" width="11.42578125" style="1" customWidth="1"/>
    <col min="4872" max="4873" width="10.42578125" style="1" customWidth="1"/>
    <col min="4874" max="4874" width="13.42578125" style="1" customWidth="1"/>
    <col min="4875" max="4879" width="12.5703125" style="1" customWidth="1"/>
    <col min="4880" max="4880" width="15.140625" style="1" customWidth="1"/>
    <col min="4881" max="4881" width="14.140625" style="1" customWidth="1"/>
    <col min="4882" max="4883" width="11.5703125" style="1" bestFit="1" customWidth="1"/>
    <col min="4884" max="5120" width="9.140625" style="1"/>
    <col min="5121" max="5121" width="34.28515625" style="1" customWidth="1"/>
    <col min="5122" max="5122" width="3.5703125" style="1" bestFit="1" customWidth="1"/>
    <col min="5123" max="5123" width="4.42578125" style="1" customWidth="1"/>
    <col min="5124" max="5124" width="4.7109375" style="1" customWidth="1"/>
    <col min="5125" max="5126" width="10.42578125" style="1" customWidth="1"/>
    <col min="5127" max="5127" width="11.42578125" style="1" customWidth="1"/>
    <col min="5128" max="5129" width="10.42578125" style="1" customWidth="1"/>
    <col min="5130" max="5130" width="13.42578125" style="1" customWidth="1"/>
    <col min="5131" max="5135" width="12.5703125" style="1" customWidth="1"/>
    <col min="5136" max="5136" width="15.140625" style="1" customWidth="1"/>
    <col min="5137" max="5137" width="14.140625" style="1" customWidth="1"/>
    <col min="5138" max="5139" width="11.5703125" style="1" bestFit="1" customWidth="1"/>
    <col min="5140" max="5376" width="9.140625" style="1"/>
    <col min="5377" max="5377" width="34.28515625" style="1" customWidth="1"/>
    <col min="5378" max="5378" width="3.5703125" style="1" bestFit="1" customWidth="1"/>
    <col min="5379" max="5379" width="4.42578125" style="1" customWidth="1"/>
    <col min="5380" max="5380" width="4.7109375" style="1" customWidth="1"/>
    <col min="5381" max="5382" width="10.42578125" style="1" customWidth="1"/>
    <col min="5383" max="5383" width="11.42578125" style="1" customWidth="1"/>
    <col min="5384" max="5385" width="10.42578125" style="1" customWidth="1"/>
    <col min="5386" max="5386" width="13.42578125" style="1" customWidth="1"/>
    <col min="5387" max="5391" width="12.5703125" style="1" customWidth="1"/>
    <col min="5392" max="5392" width="15.140625" style="1" customWidth="1"/>
    <col min="5393" max="5393" width="14.140625" style="1" customWidth="1"/>
    <col min="5394" max="5395" width="11.5703125" style="1" bestFit="1" customWidth="1"/>
    <col min="5396" max="5632" width="9.140625" style="1"/>
    <col min="5633" max="5633" width="34.28515625" style="1" customWidth="1"/>
    <col min="5634" max="5634" width="3.5703125" style="1" bestFit="1" customWidth="1"/>
    <col min="5635" max="5635" width="4.42578125" style="1" customWidth="1"/>
    <col min="5636" max="5636" width="4.7109375" style="1" customWidth="1"/>
    <col min="5637" max="5638" width="10.42578125" style="1" customWidth="1"/>
    <col min="5639" max="5639" width="11.42578125" style="1" customWidth="1"/>
    <col min="5640" max="5641" width="10.42578125" style="1" customWidth="1"/>
    <col min="5642" max="5642" width="13.42578125" style="1" customWidth="1"/>
    <col min="5643" max="5647" width="12.5703125" style="1" customWidth="1"/>
    <col min="5648" max="5648" width="15.140625" style="1" customWidth="1"/>
    <col min="5649" max="5649" width="14.140625" style="1" customWidth="1"/>
    <col min="5650" max="5651" width="11.5703125" style="1" bestFit="1" customWidth="1"/>
    <col min="5652" max="5888" width="9.140625" style="1"/>
    <col min="5889" max="5889" width="34.28515625" style="1" customWidth="1"/>
    <col min="5890" max="5890" width="3.5703125" style="1" bestFit="1" customWidth="1"/>
    <col min="5891" max="5891" width="4.42578125" style="1" customWidth="1"/>
    <col min="5892" max="5892" width="4.7109375" style="1" customWidth="1"/>
    <col min="5893" max="5894" width="10.42578125" style="1" customWidth="1"/>
    <col min="5895" max="5895" width="11.42578125" style="1" customWidth="1"/>
    <col min="5896" max="5897" width="10.42578125" style="1" customWidth="1"/>
    <col min="5898" max="5898" width="13.42578125" style="1" customWidth="1"/>
    <col min="5899" max="5903" width="12.5703125" style="1" customWidth="1"/>
    <col min="5904" max="5904" width="15.140625" style="1" customWidth="1"/>
    <col min="5905" max="5905" width="14.140625" style="1" customWidth="1"/>
    <col min="5906" max="5907" width="11.5703125" style="1" bestFit="1" customWidth="1"/>
    <col min="5908" max="6144" width="9.140625" style="1"/>
    <col min="6145" max="6145" width="34.28515625" style="1" customWidth="1"/>
    <col min="6146" max="6146" width="3.5703125" style="1" bestFit="1" customWidth="1"/>
    <col min="6147" max="6147" width="4.42578125" style="1" customWidth="1"/>
    <col min="6148" max="6148" width="4.7109375" style="1" customWidth="1"/>
    <col min="6149" max="6150" width="10.42578125" style="1" customWidth="1"/>
    <col min="6151" max="6151" width="11.42578125" style="1" customWidth="1"/>
    <col min="6152" max="6153" width="10.42578125" style="1" customWidth="1"/>
    <col min="6154" max="6154" width="13.42578125" style="1" customWidth="1"/>
    <col min="6155" max="6159" width="12.5703125" style="1" customWidth="1"/>
    <col min="6160" max="6160" width="15.140625" style="1" customWidth="1"/>
    <col min="6161" max="6161" width="14.140625" style="1" customWidth="1"/>
    <col min="6162" max="6163" width="11.5703125" style="1" bestFit="1" customWidth="1"/>
    <col min="6164" max="6400" width="9.140625" style="1"/>
    <col min="6401" max="6401" width="34.28515625" style="1" customWidth="1"/>
    <col min="6402" max="6402" width="3.5703125" style="1" bestFit="1" customWidth="1"/>
    <col min="6403" max="6403" width="4.42578125" style="1" customWidth="1"/>
    <col min="6404" max="6404" width="4.7109375" style="1" customWidth="1"/>
    <col min="6405" max="6406" width="10.42578125" style="1" customWidth="1"/>
    <col min="6407" max="6407" width="11.42578125" style="1" customWidth="1"/>
    <col min="6408" max="6409" width="10.42578125" style="1" customWidth="1"/>
    <col min="6410" max="6410" width="13.42578125" style="1" customWidth="1"/>
    <col min="6411" max="6415" width="12.5703125" style="1" customWidth="1"/>
    <col min="6416" max="6416" width="15.140625" style="1" customWidth="1"/>
    <col min="6417" max="6417" width="14.140625" style="1" customWidth="1"/>
    <col min="6418" max="6419" width="11.5703125" style="1" bestFit="1" customWidth="1"/>
    <col min="6420" max="6656" width="9.140625" style="1"/>
    <col min="6657" max="6657" width="34.28515625" style="1" customWidth="1"/>
    <col min="6658" max="6658" width="3.5703125" style="1" bestFit="1" customWidth="1"/>
    <col min="6659" max="6659" width="4.42578125" style="1" customWidth="1"/>
    <col min="6660" max="6660" width="4.7109375" style="1" customWidth="1"/>
    <col min="6661" max="6662" width="10.42578125" style="1" customWidth="1"/>
    <col min="6663" max="6663" width="11.42578125" style="1" customWidth="1"/>
    <col min="6664" max="6665" width="10.42578125" style="1" customWidth="1"/>
    <col min="6666" max="6666" width="13.42578125" style="1" customWidth="1"/>
    <col min="6667" max="6671" width="12.5703125" style="1" customWidth="1"/>
    <col min="6672" max="6672" width="15.140625" style="1" customWidth="1"/>
    <col min="6673" max="6673" width="14.140625" style="1" customWidth="1"/>
    <col min="6674" max="6675" width="11.5703125" style="1" bestFit="1" customWidth="1"/>
    <col min="6676" max="6912" width="9.140625" style="1"/>
    <col min="6913" max="6913" width="34.28515625" style="1" customWidth="1"/>
    <col min="6914" max="6914" width="3.5703125" style="1" bestFit="1" customWidth="1"/>
    <col min="6915" max="6915" width="4.42578125" style="1" customWidth="1"/>
    <col min="6916" max="6916" width="4.7109375" style="1" customWidth="1"/>
    <col min="6917" max="6918" width="10.42578125" style="1" customWidth="1"/>
    <col min="6919" max="6919" width="11.42578125" style="1" customWidth="1"/>
    <col min="6920" max="6921" width="10.42578125" style="1" customWidth="1"/>
    <col min="6922" max="6922" width="13.42578125" style="1" customWidth="1"/>
    <col min="6923" max="6927" width="12.5703125" style="1" customWidth="1"/>
    <col min="6928" max="6928" width="15.140625" style="1" customWidth="1"/>
    <col min="6929" max="6929" width="14.140625" style="1" customWidth="1"/>
    <col min="6930" max="6931" width="11.5703125" style="1" bestFit="1" customWidth="1"/>
    <col min="6932" max="7168" width="9.140625" style="1"/>
    <col min="7169" max="7169" width="34.28515625" style="1" customWidth="1"/>
    <col min="7170" max="7170" width="3.5703125" style="1" bestFit="1" customWidth="1"/>
    <col min="7171" max="7171" width="4.42578125" style="1" customWidth="1"/>
    <col min="7172" max="7172" width="4.7109375" style="1" customWidth="1"/>
    <col min="7173" max="7174" width="10.42578125" style="1" customWidth="1"/>
    <col min="7175" max="7175" width="11.42578125" style="1" customWidth="1"/>
    <col min="7176" max="7177" width="10.42578125" style="1" customWidth="1"/>
    <col min="7178" max="7178" width="13.42578125" style="1" customWidth="1"/>
    <col min="7179" max="7183" width="12.5703125" style="1" customWidth="1"/>
    <col min="7184" max="7184" width="15.140625" style="1" customWidth="1"/>
    <col min="7185" max="7185" width="14.140625" style="1" customWidth="1"/>
    <col min="7186" max="7187" width="11.5703125" style="1" bestFit="1" customWidth="1"/>
    <col min="7188" max="7424" width="9.140625" style="1"/>
    <col min="7425" max="7425" width="34.28515625" style="1" customWidth="1"/>
    <col min="7426" max="7426" width="3.5703125" style="1" bestFit="1" customWidth="1"/>
    <col min="7427" max="7427" width="4.42578125" style="1" customWidth="1"/>
    <col min="7428" max="7428" width="4.7109375" style="1" customWidth="1"/>
    <col min="7429" max="7430" width="10.42578125" style="1" customWidth="1"/>
    <col min="7431" max="7431" width="11.42578125" style="1" customWidth="1"/>
    <col min="7432" max="7433" width="10.42578125" style="1" customWidth="1"/>
    <col min="7434" max="7434" width="13.42578125" style="1" customWidth="1"/>
    <col min="7435" max="7439" width="12.5703125" style="1" customWidth="1"/>
    <col min="7440" max="7440" width="15.140625" style="1" customWidth="1"/>
    <col min="7441" max="7441" width="14.140625" style="1" customWidth="1"/>
    <col min="7442" max="7443" width="11.5703125" style="1" bestFit="1" customWidth="1"/>
    <col min="7444" max="7680" width="9.140625" style="1"/>
    <col min="7681" max="7681" width="34.28515625" style="1" customWidth="1"/>
    <col min="7682" max="7682" width="3.5703125" style="1" bestFit="1" customWidth="1"/>
    <col min="7683" max="7683" width="4.42578125" style="1" customWidth="1"/>
    <col min="7684" max="7684" width="4.7109375" style="1" customWidth="1"/>
    <col min="7685" max="7686" width="10.42578125" style="1" customWidth="1"/>
    <col min="7687" max="7687" width="11.42578125" style="1" customWidth="1"/>
    <col min="7688" max="7689" width="10.42578125" style="1" customWidth="1"/>
    <col min="7690" max="7690" width="13.42578125" style="1" customWidth="1"/>
    <col min="7691" max="7695" width="12.5703125" style="1" customWidth="1"/>
    <col min="7696" max="7696" width="15.140625" style="1" customWidth="1"/>
    <col min="7697" max="7697" width="14.140625" style="1" customWidth="1"/>
    <col min="7698" max="7699" width="11.5703125" style="1" bestFit="1" customWidth="1"/>
    <col min="7700" max="7936" width="9.140625" style="1"/>
    <col min="7937" max="7937" width="34.28515625" style="1" customWidth="1"/>
    <col min="7938" max="7938" width="3.5703125" style="1" bestFit="1" customWidth="1"/>
    <col min="7939" max="7939" width="4.42578125" style="1" customWidth="1"/>
    <col min="7940" max="7940" width="4.7109375" style="1" customWidth="1"/>
    <col min="7941" max="7942" width="10.42578125" style="1" customWidth="1"/>
    <col min="7943" max="7943" width="11.42578125" style="1" customWidth="1"/>
    <col min="7944" max="7945" width="10.42578125" style="1" customWidth="1"/>
    <col min="7946" max="7946" width="13.42578125" style="1" customWidth="1"/>
    <col min="7947" max="7951" width="12.5703125" style="1" customWidth="1"/>
    <col min="7952" max="7952" width="15.140625" style="1" customWidth="1"/>
    <col min="7953" max="7953" width="14.140625" style="1" customWidth="1"/>
    <col min="7954" max="7955" width="11.5703125" style="1" bestFit="1" customWidth="1"/>
    <col min="7956" max="8192" width="9.140625" style="1"/>
    <col min="8193" max="8193" width="34.28515625" style="1" customWidth="1"/>
    <col min="8194" max="8194" width="3.5703125" style="1" bestFit="1" customWidth="1"/>
    <col min="8195" max="8195" width="4.42578125" style="1" customWidth="1"/>
    <col min="8196" max="8196" width="4.7109375" style="1" customWidth="1"/>
    <col min="8197" max="8198" width="10.42578125" style="1" customWidth="1"/>
    <col min="8199" max="8199" width="11.42578125" style="1" customWidth="1"/>
    <col min="8200" max="8201" width="10.42578125" style="1" customWidth="1"/>
    <col min="8202" max="8202" width="13.42578125" style="1" customWidth="1"/>
    <col min="8203" max="8207" width="12.5703125" style="1" customWidth="1"/>
    <col min="8208" max="8208" width="15.140625" style="1" customWidth="1"/>
    <col min="8209" max="8209" width="14.140625" style="1" customWidth="1"/>
    <col min="8210" max="8211" width="11.5703125" style="1" bestFit="1" customWidth="1"/>
    <col min="8212" max="8448" width="9.140625" style="1"/>
    <col min="8449" max="8449" width="34.28515625" style="1" customWidth="1"/>
    <col min="8450" max="8450" width="3.5703125" style="1" bestFit="1" customWidth="1"/>
    <col min="8451" max="8451" width="4.42578125" style="1" customWidth="1"/>
    <col min="8452" max="8452" width="4.7109375" style="1" customWidth="1"/>
    <col min="8453" max="8454" width="10.42578125" style="1" customWidth="1"/>
    <col min="8455" max="8455" width="11.42578125" style="1" customWidth="1"/>
    <col min="8456" max="8457" width="10.42578125" style="1" customWidth="1"/>
    <col min="8458" max="8458" width="13.42578125" style="1" customWidth="1"/>
    <col min="8459" max="8463" width="12.5703125" style="1" customWidth="1"/>
    <col min="8464" max="8464" width="15.140625" style="1" customWidth="1"/>
    <col min="8465" max="8465" width="14.140625" style="1" customWidth="1"/>
    <col min="8466" max="8467" width="11.5703125" style="1" bestFit="1" customWidth="1"/>
    <col min="8468" max="8704" width="9.140625" style="1"/>
    <col min="8705" max="8705" width="34.28515625" style="1" customWidth="1"/>
    <col min="8706" max="8706" width="3.5703125" style="1" bestFit="1" customWidth="1"/>
    <col min="8707" max="8707" width="4.42578125" style="1" customWidth="1"/>
    <col min="8708" max="8708" width="4.7109375" style="1" customWidth="1"/>
    <col min="8709" max="8710" width="10.42578125" style="1" customWidth="1"/>
    <col min="8711" max="8711" width="11.42578125" style="1" customWidth="1"/>
    <col min="8712" max="8713" width="10.42578125" style="1" customWidth="1"/>
    <col min="8714" max="8714" width="13.42578125" style="1" customWidth="1"/>
    <col min="8715" max="8719" width="12.5703125" style="1" customWidth="1"/>
    <col min="8720" max="8720" width="15.140625" style="1" customWidth="1"/>
    <col min="8721" max="8721" width="14.140625" style="1" customWidth="1"/>
    <col min="8722" max="8723" width="11.5703125" style="1" bestFit="1" customWidth="1"/>
    <col min="8724" max="8960" width="9.140625" style="1"/>
    <col min="8961" max="8961" width="34.28515625" style="1" customWidth="1"/>
    <col min="8962" max="8962" width="3.5703125" style="1" bestFit="1" customWidth="1"/>
    <col min="8963" max="8963" width="4.42578125" style="1" customWidth="1"/>
    <col min="8964" max="8964" width="4.7109375" style="1" customWidth="1"/>
    <col min="8965" max="8966" width="10.42578125" style="1" customWidth="1"/>
    <col min="8967" max="8967" width="11.42578125" style="1" customWidth="1"/>
    <col min="8968" max="8969" width="10.42578125" style="1" customWidth="1"/>
    <col min="8970" max="8970" width="13.42578125" style="1" customWidth="1"/>
    <col min="8971" max="8975" width="12.5703125" style="1" customWidth="1"/>
    <col min="8976" max="8976" width="15.140625" style="1" customWidth="1"/>
    <col min="8977" max="8977" width="14.140625" style="1" customWidth="1"/>
    <col min="8978" max="8979" width="11.5703125" style="1" bestFit="1" customWidth="1"/>
    <col min="8980" max="9216" width="9.140625" style="1"/>
    <col min="9217" max="9217" width="34.28515625" style="1" customWidth="1"/>
    <col min="9218" max="9218" width="3.5703125" style="1" bestFit="1" customWidth="1"/>
    <col min="9219" max="9219" width="4.42578125" style="1" customWidth="1"/>
    <col min="9220" max="9220" width="4.7109375" style="1" customWidth="1"/>
    <col min="9221" max="9222" width="10.42578125" style="1" customWidth="1"/>
    <col min="9223" max="9223" width="11.42578125" style="1" customWidth="1"/>
    <col min="9224" max="9225" width="10.42578125" style="1" customWidth="1"/>
    <col min="9226" max="9226" width="13.42578125" style="1" customWidth="1"/>
    <col min="9227" max="9231" width="12.5703125" style="1" customWidth="1"/>
    <col min="9232" max="9232" width="15.140625" style="1" customWidth="1"/>
    <col min="9233" max="9233" width="14.140625" style="1" customWidth="1"/>
    <col min="9234" max="9235" width="11.5703125" style="1" bestFit="1" customWidth="1"/>
    <col min="9236" max="9472" width="9.140625" style="1"/>
    <col min="9473" max="9473" width="34.28515625" style="1" customWidth="1"/>
    <col min="9474" max="9474" width="3.5703125" style="1" bestFit="1" customWidth="1"/>
    <col min="9475" max="9475" width="4.42578125" style="1" customWidth="1"/>
    <col min="9476" max="9476" width="4.7109375" style="1" customWidth="1"/>
    <col min="9477" max="9478" width="10.42578125" style="1" customWidth="1"/>
    <col min="9479" max="9479" width="11.42578125" style="1" customWidth="1"/>
    <col min="9480" max="9481" width="10.42578125" style="1" customWidth="1"/>
    <col min="9482" max="9482" width="13.42578125" style="1" customWidth="1"/>
    <col min="9483" max="9487" width="12.5703125" style="1" customWidth="1"/>
    <col min="9488" max="9488" width="15.140625" style="1" customWidth="1"/>
    <col min="9489" max="9489" width="14.140625" style="1" customWidth="1"/>
    <col min="9490" max="9491" width="11.5703125" style="1" bestFit="1" customWidth="1"/>
    <col min="9492" max="9728" width="9.140625" style="1"/>
    <col min="9729" max="9729" width="34.28515625" style="1" customWidth="1"/>
    <col min="9730" max="9730" width="3.5703125" style="1" bestFit="1" customWidth="1"/>
    <col min="9731" max="9731" width="4.42578125" style="1" customWidth="1"/>
    <col min="9732" max="9732" width="4.7109375" style="1" customWidth="1"/>
    <col min="9733" max="9734" width="10.42578125" style="1" customWidth="1"/>
    <col min="9735" max="9735" width="11.42578125" style="1" customWidth="1"/>
    <col min="9736" max="9737" width="10.42578125" style="1" customWidth="1"/>
    <col min="9738" max="9738" width="13.42578125" style="1" customWidth="1"/>
    <col min="9739" max="9743" width="12.5703125" style="1" customWidth="1"/>
    <col min="9744" max="9744" width="15.140625" style="1" customWidth="1"/>
    <col min="9745" max="9745" width="14.140625" style="1" customWidth="1"/>
    <col min="9746" max="9747" width="11.5703125" style="1" bestFit="1" customWidth="1"/>
    <col min="9748" max="9984" width="9.140625" style="1"/>
    <col min="9985" max="9985" width="34.28515625" style="1" customWidth="1"/>
    <col min="9986" max="9986" width="3.5703125" style="1" bestFit="1" customWidth="1"/>
    <col min="9987" max="9987" width="4.42578125" style="1" customWidth="1"/>
    <col min="9988" max="9988" width="4.7109375" style="1" customWidth="1"/>
    <col min="9989" max="9990" width="10.42578125" style="1" customWidth="1"/>
    <col min="9991" max="9991" width="11.42578125" style="1" customWidth="1"/>
    <col min="9992" max="9993" width="10.42578125" style="1" customWidth="1"/>
    <col min="9994" max="9994" width="13.42578125" style="1" customWidth="1"/>
    <col min="9995" max="9999" width="12.5703125" style="1" customWidth="1"/>
    <col min="10000" max="10000" width="15.140625" style="1" customWidth="1"/>
    <col min="10001" max="10001" width="14.140625" style="1" customWidth="1"/>
    <col min="10002" max="10003" width="11.5703125" style="1" bestFit="1" customWidth="1"/>
    <col min="10004" max="10240" width="9.140625" style="1"/>
    <col min="10241" max="10241" width="34.28515625" style="1" customWidth="1"/>
    <col min="10242" max="10242" width="3.5703125" style="1" bestFit="1" customWidth="1"/>
    <col min="10243" max="10243" width="4.42578125" style="1" customWidth="1"/>
    <col min="10244" max="10244" width="4.7109375" style="1" customWidth="1"/>
    <col min="10245" max="10246" width="10.42578125" style="1" customWidth="1"/>
    <col min="10247" max="10247" width="11.42578125" style="1" customWidth="1"/>
    <col min="10248" max="10249" width="10.42578125" style="1" customWidth="1"/>
    <col min="10250" max="10250" width="13.42578125" style="1" customWidth="1"/>
    <col min="10251" max="10255" width="12.5703125" style="1" customWidth="1"/>
    <col min="10256" max="10256" width="15.140625" style="1" customWidth="1"/>
    <col min="10257" max="10257" width="14.140625" style="1" customWidth="1"/>
    <col min="10258" max="10259" width="11.5703125" style="1" bestFit="1" customWidth="1"/>
    <col min="10260" max="10496" width="9.140625" style="1"/>
    <col min="10497" max="10497" width="34.28515625" style="1" customWidth="1"/>
    <col min="10498" max="10498" width="3.5703125" style="1" bestFit="1" customWidth="1"/>
    <col min="10499" max="10499" width="4.42578125" style="1" customWidth="1"/>
    <col min="10500" max="10500" width="4.7109375" style="1" customWidth="1"/>
    <col min="10501" max="10502" width="10.42578125" style="1" customWidth="1"/>
    <col min="10503" max="10503" width="11.42578125" style="1" customWidth="1"/>
    <col min="10504" max="10505" width="10.42578125" style="1" customWidth="1"/>
    <col min="10506" max="10506" width="13.42578125" style="1" customWidth="1"/>
    <col min="10507" max="10511" width="12.5703125" style="1" customWidth="1"/>
    <col min="10512" max="10512" width="15.140625" style="1" customWidth="1"/>
    <col min="10513" max="10513" width="14.140625" style="1" customWidth="1"/>
    <col min="10514" max="10515" width="11.5703125" style="1" bestFit="1" customWidth="1"/>
    <col min="10516" max="10752" width="9.140625" style="1"/>
    <col min="10753" max="10753" width="34.28515625" style="1" customWidth="1"/>
    <col min="10754" max="10754" width="3.5703125" style="1" bestFit="1" customWidth="1"/>
    <col min="10755" max="10755" width="4.42578125" style="1" customWidth="1"/>
    <col min="10756" max="10756" width="4.7109375" style="1" customWidth="1"/>
    <col min="10757" max="10758" width="10.42578125" style="1" customWidth="1"/>
    <col min="10759" max="10759" width="11.42578125" style="1" customWidth="1"/>
    <col min="10760" max="10761" width="10.42578125" style="1" customWidth="1"/>
    <col min="10762" max="10762" width="13.42578125" style="1" customWidth="1"/>
    <col min="10763" max="10767" width="12.5703125" style="1" customWidth="1"/>
    <col min="10768" max="10768" width="15.140625" style="1" customWidth="1"/>
    <col min="10769" max="10769" width="14.140625" style="1" customWidth="1"/>
    <col min="10770" max="10771" width="11.5703125" style="1" bestFit="1" customWidth="1"/>
    <col min="10772" max="11008" width="9.140625" style="1"/>
    <col min="11009" max="11009" width="34.28515625" style="1" customWidth="1"/>
    <col min="11010" max="11010" width="3.5703125" style="1" bestFit="1" customWidth="1"/>
    <col min="11011" max="11011" width="4.42578125" style="1" customWidth="1"/>
    <col min="11012" max="11012" width="4.7109375" style="1" customWidth="1"/>
    <col min="11013" max="11014" width="10.42578125" style="1" customWidth="1"/>
    <col min="11015" max="11015" width="11.42578125" style="1" customWidth="1"/>
    <col min="11016" max="11017" width="10.42578125" style="1" customWidth="1"/>
    <col min="11018" max="11018" width="13.42578125" style="1" customWidth="1"/>
    <col min="11019" max="11023" width="12.5703125" style="1" customWidth="1"/>
    <col min="11024" max="11024" width="15.140625" style="1" customWidth="1"/>
    <col min="11025" max="11025" width="14.140625" style="1" customWidth="1"/>
    <col min="11026" max="11027" width="11.5703125" style="1" bestFit="1" customWidth="1"/>
    <col min="11028" max="11264" width="9.140625" style="1"/>
    <col min="11265" max="11265" width="34.28515625" style="1" customWidth="1"/>
    <col min="11266" max="11266" width="3.5703125" style="1" bestFit="1" customWidth="1"/>
    <col min="11267" max="11267" width="4.42578125" style="1" customWidth="1"/>
    <col min="11268" max="11268" width="4.7109375" style="1" customWidth="1"/>
    <col min="11269" max="11270" width="10.42578125" style="1" customWidth="1"/>
    <col min="11271" max="11271" width="11.42578125" style="1" customWidth="1"/>
    <col min="11272" max="11273" width="10.42578125" style="1" customWidth="1"/>
    <col min="11274" max="11274" width="13.42578125" style="1" customWidth="1"/>
    <col min="11275" max="11279" width="12.5703125" style="1" customWidth="1"/>
    <col min="11280" max="11280" width="15.140625" style="1" customWidth="1"/>
    <col min="11281" max="11281" width="14.140625" style="1" customWidth="1"/>
    <col min="11282" max="11283" width="11.5703125" style="1" bestFit="1" customWidth="1"/>
    <col min="11284" max="11520" width="9.140625" style="1"/>
    <col min="11521" max="11521" width="34.28515625" style="1" customWidth="1"/>
    <col min="11522" max="11522" width="3.5703125" style="1" bestFit="1" customWidth="1"/>
    <col min="11523" max="11523" width="4.42578125" style="1" customWidth="1"/>
    <col min="11524" max="11524" width="4.7109375" style="1" customWidth="1"/>
    <col min="11525" max="11526" width="10.42578125" style="1" customWidth="1"/>
    <col min="11527" max="11527" width="11.42578125" style="1" customWidth="1"/>
    <col min="11528" max="11529" width="10.42578125" style="1" customWidth="1"/>
    <col min="11530" max="11530" width="13.42578125" style="1" customWidth="1"/>
    <col min="11531" max="11535" width="12.5703125" style="1" customWidth="1"/>
    <col min="11536" max="11536" width="15.140625" style="1" customWidth="1"/>
    <col min="11537" max="11537" width="14.140625" style="1" customWidth="1"/>
    <col min="11538" max="11539" width="11.5703125" style="1" bestFit="1" customWidth="1"/>
    <col min="11540" max="11776" width="9.140625" style="1"/>
    <col min="11777" max="11777" width="34.28515625" style="1" customWidth="1"/>
    <col min="11778" max="11778" width="3.5703125" style="1" bestFit="1" customWidth="1"/>
    <col min="11779" max="11779" width="4.42578125" style="1" customWidth="1"/>
    <col min="11780" max="11780" width="4.7109375" style="1" customWidth="1"/>
    <col min="11781" max="11782" width="10.42578125" style="1" customWidth="1"/>
    <col min="11783" max="11783" width="11.42578125" style="1" customWidth="1"/>
    <col min="11784" max="11785" width="10.42578125" style="1" customWidth="1"/>
    <col min="11786" max="11786" width="13.42578125" style="1" customWidth="1"/>
    <col min="11787" max="11791" width="12.5703125" style="1" customWidth="1"/>
    <col min="11792" max="11792" width="15.140625" style="1" customWidth="1"/>
    <col min="11793" max="11793" width="14.140625" style="1" customWidth="1"/>
    <col min="11794" max="11795" width="11.5703125" style="1" bestFit="1" customWidth="1"/>
    <col min="11796" max="12032" width="9.140625" style="1"/>
    <col min="12033" max="12033" width="34.28515625" style="1" customWidth="1"/>
    <col min="12034" max="12034" width="3.5703125" style="1" bestFit="1" customWidth="1"/>
    <col min="12035" max="12035" width="4.42578125" style="1" customWidth="1"/>
    <col min="12036" max="12036" width="4.7109375" style="1" customWidth="1"/>
    <col min="12037" max="12038" width="10.42578125" style="1" customWidth="1"/>
    <col min="12039" max="12039" width="11.42578125" style="1" customWidth="1"/>
    <col min="12040" max="12041" width="10.42578125" style="1" customWidth="1"/>
    <col min="12042" max="12042" width="13.42578125" style="1" customWidth="1"/>
    <col min="12043" max="12047" width="12.5703125" style="1" customWidth="1"/>
    <col min="12048" max="12048" width="15.140625" style="1" customWidth="1"/>
    <col min="12049" max="12049" width="14.140625" style="1" customWidth="1"/>
    <col min="12050" max="12051" width="11.5703125" style="1" bestFit="1" customWidth="1"/>
    <col min="12052" max="12288" width="9.140625" style="1"/>
    <col min="12289" max="12289" width="34.28515625" style="1" customWidth="1"/>
    <col min="12290" max="12290" width="3.5703125" style="1" bestFit="1" customWidth="1"/>
    <col min="12291" max="12291" width="4.42578125" style="1" customWidth="1"/>
    <col min="12292" max="12292" width="4.7109375" style="1" customWidth="1"/>
    <col min="12293" max="12294" width="10.42578125" style="1" customWidth="1"/>
    <col min="12295" max="12295" width="11.42578125" style="1" customWidth="1"/>
    <col min="12296" max="12297" width="10.42578125" style="1" customWidth="1"/>
    <col min="12298" max="12298" width="13.42578125" style="1" customWidth="1"/>
    <col min="12299" max="12303" width="12.5703125" style="1" customWidth="1"/>
    <col min="12304" max="12304" width="15.140625" style="1" customWidth="1"/>
    <col min="12305" max="12305" width="14.140625" style="1" customWidth="1"/>
    <col min="12306" max="12307" width="11.5703125" style="1" bestFit="1" customWidth="1"/>
    <col min="12308" max="12544" width="9.140625" style="1"/>
    <col min="12545" max="12545" width="34.28515625" style="1" customWidth="1"/>
    <col min="12546" max="12546" width="3.5703125" style="1" bestFit="1" customWidth="1"/>
    <col min="12547" max="12547" width="4.42578125" style="1" customWidth="1"/>
    <col min="12548" max="12548" width="4.7109375" style="1" customWidth="1"/>
    <col min="12549" max="12550" width="10.42578125" style="1" customWidth="1"/>
    <col min="12551" max="12551" width="11.42578125" style="1" customWidth="1"/>
    <col min="12552" max="12553" width="10.42578125" style="1" customWidth="1"/>
    <col min="12554" max="12554" width="13.42578125" style="1" customWidth="1"/>
    <col min="12555" max="12559" width="12.5703125" style="1" customWidth="1"/>
    <col min="12560" max="12560" width="15.140625" style="1" customWidth="1"/>
    <col min="12561" max="12561" width="14.140625" style="1" customWidth="1"/>
    <col min="12562" max="12563" width="11.5703125" style="1" bestFit="1" customWidth="1"/>
    <col min="12564" max="12800" width="9.140625" style="1"/>
    <col min="12801" max="12801" width="34.28515625" style="1" customWidth="1"/>
    <col min="12802" max="12802" width="3.5703125" style="1" bestFit="1" customWidth="1"/>
    <col min="12803" max="12803" width="4.42578125" style="1" customWidth="1"/>
    <col min="12804" max="12804" width="4.7109375" style="1" customWidth="1"/>
    <col min="12805" max="12806" width="10.42578125" style="1" customWidth="1"/>
    <col min="12807" max="12807" width="11.42578125" style="1" customWidth="1"/>
    <col min="12808" max="12809" width="10.42578125" style="1" customWidth="1"/>
    <col min="12810" max="12810" width="13.42578125" style="1" customWidth="1"/>
    <col min="12811" max="12815" width="12.5703125" style="1" customWidth="1"/>
    <col min="12816" max="12816" width="15.140625" style="1" customWidth="1"/>
    <col min="12817" max="12817" width="14.140625" style="1" customWidth="1"/>
    <col min="12818" max="12819" width="11.5703125" style="1" bestFit="1" customWidth="1"/>
    <col min="12820" max="13056" width="9.140625" style="1"/>
    <col min="13057" max="13057" width="34.28515625" style="1" customWidth="1"/>
    <col min="13058" max="13058" width="3.5703125" style="1" bestFit="1" customWidth="1"/>
    <col min="13059" max="13059" width="4.42578125" style="1" customWidth="1"/>
    <col min="13060" max="13060" width="4.7109375" style="1" customWidth="1"/>
    <col min="13061" max="13062" width="10.42578125" style="1" customWidth="1"/>
    <col min="13063" max="13063" width="11.42578125" style="1" customWidth="1"/>
    <col min="13064" max="13065" width="10.42578125" style="1" customWidth="1"/>
    <col min="13066" max="13066" width="13.42578125" style="1" customWidth="1"/>
    <col min="13067" max="13071" width="12.5703125" style="1" customWidth="1"/>
    <col min="13072" max="13072" width="15.140625" style="1" customWidth="1"/>
    <col min="13073" max="13073" width="14.140625" style="1" customWidth="1"/>
    <col min="13074" max="13075" width="11.5703125" style="1" bestFit="1" customWidth="1"/>
    <col min="13076" max="13312" width="9.140625" style="1"/>
    <col min="13313" max="13313" width="34.28515625" style="1" customWidth="1"/>
    <col min="13314" max="13314" width="3.5703125" style="1" bestFit="1" customWidth="1"/>
    <col min="13315" max="13315" width="4.42578125" style="1" customWidth="1"/>
    <col min="13316" max="13316" width="4.7109375" style="1" customWidth="1"/>
    <col min="13317" max="13318" width="10.42578125" style="1" customWidth="1"/>
    <col min="13319" max="13319" width="11.42578125" style="1" customWidth="1"/>
    <col min="13320" max="13321" width="10.42578125" style="1" customWidth="1"/>
    <col min="13322" max="13322" width="13.42578125" style="1" customWidth="1"/>
    <col min="13323" max="13327" width="12.5703125" style="1" customWidth="1"/>
    <col min="13328" max="13328" width="15.140625" style="1" customWidth="1"/>
    <col min="13329" max="13329" width="14.140625" style="1" customWidth="1"/>
    <col min="13330" max="13331" width="11.5703125" style="1" bestFit="1" customWidth="1"/>
    <col min="13332" max="13568" width="9.140625" style="1"/>
    <col min="13569" max="13569" width="34.28515625" style="1" customWidth="1"/>
    <col min="13570" max="13570" width="3.5703125" style="1" bestFit="1" customWidth="1"/>
    <col min="13571" max="13571" width="4.42578125" style="1" customWidth="1"/>
    <col min="13572" max="13572" width="4.7109375" style="1" customWidth="1"/>
    <col min="13573" max="13574" width="10.42578125" style="1" customWidth="1"/>
    <col min="13575" max="13575" width="11.42578125" style="1" customWidth="1"/>
    <col min="13576" max="13577" width="10.42578125" style="1" customWidth="1"/>
    <col min="13578" max="13578" width="13.42578125" style="1" customWidth="1"/>
    <col min="13579" max="13583" width="12.5703125" style="1" customWidth="1"/>
    <col min="13584" max="13584" width="15.140625" style="1" customWidth="1"/>
    <col min="13585" max="13585" width="14.140625" style="1" customWidth="1"/>
    <col min="13586" max="13587" width="11.5703125" style="1" bestFit="1" customWidth="1"/>
    <col min="13588" max="13824" width="9.140625" style="1"/>
    <col min="13825" max="13825" width="34.28515625" style="1" customWidth="1"/>
    <col min="13826" max="13826" width="3.5703125" style="1" bestFit="1" customWidth="1"/>
    <col min="13827" max="13827" width="4.42578125" style="1" customWidth="1"/>
    <col min="13828" max="13828" width="4.7109375" style="1" customWidth="1"/>
    <col min="13829" max="13830" width="10.42578125" style="1" customWidth="1"/>
    <col min="13831" max="13831" width="11.42578125" style="1" customWidth="1"/>
    <col min="13832" max="13833" width="10.42578125" style="1" customWidth="1"/>
    <col min="13834" max="13834" width="13.42578125" style="1" customWidth="1"/>
    <col min="13835" max="13839" width="12.5703125" style="1" customWidth="1"/>
    <col min="13840" max="13840" width="15.140625" style="1" customWidth="1"/>
    <col min="13841" max="13841" width="14.140625" style="1" customWidth="1"/>
    <col min="13842" max="13843" width="11.5703125" style="1" bestFit="1" customWidth="1"/>
    <col min="13844" max="14080" width="9.140625" style="1"/>
    <col min="14081" max="14081" width="34.28515625" style="1" customWidth="1"/>
    <col min="14082" max="14082" width="3.5703125" style="1" bestFit="1" customWidth="1"/>
    <col min="14083" max="14083" width="4.42578125" style="1" customWidth="1"/>
    <col min="14084" max="14084" width="4.7109375" style="1" customWidth="1"/>
    <col min="14085" max="14086" width="10.42578125" style="1" customWidth="1"/>
    <col min="14087" max="14087" width="11.42578125" style="1" customWidth="1"/>
    <col min="14088" max="14089" width="10.42578125" style="1" customWidth="1"/>
    <col min="14090" max="14090" width="13.42578125" style="1" customWidth="1"/>
    <col min="14091" max="14095" width="12.5703125" style="1" customWidth="1"/>
    <col min="14096" max="14096" width="15.140625" style="1" customWidth="1"/>
    <col min="14097" max="14097" width="14.140625" style="1" customWidth="1"/>
    <col min="14098" max="14099" width="11.5703125" style="1" bestFit="1" customWidth="1"/>
    <col min="14100" max="14336" width="9.140625" style="1"/>
    <col min="14337" max="14337" width="34.28515625" style="1" customWidth="1"/>
    <col min="14338" max="14338" width="3.5703125" style="1" bestFit="1" customWidth="1"/>
    <col min="14339" max="14339" width="4.42578125" style="1" customWidth="1"/>
    <col min="14340" max="14340" width="4.7109375" style="1" customWidth="1"/>
    <col min="14341" max="14342" width="10.42578125" style="1" customWidth="1"/>
    <col min="14343" max="14343" width="11.42578125" style="1" customWidth="1"/>
    <col min="14344" max="14345" width="10.42578125" style="1" customWidth="1"/>
    <col min="14346" max="14346" width="13.42578125" style="1" customWidth="1"/>
    <col min="14347" max="14351" width="12.5703125" style="1" customWidth="1"/>
    <col min="14352" max="14352" width="15.140625" style="1" customWidth="1"/>
    <col min="14353" max="14353" width="14.140625" style="1" customWidth="1"/>
    <col min="14354" max="14355" width="11.5703125" style="1" bestFit="1" customWidth="1"/>
    <col min="14356" max="14592" width="9.140625" style="1"/>
    <col min="14593" max="14593" width="34.28515625" style="1" customWidth="1"/>
    <col min="14594" max="14594" width="3.5703125" style="1" bestFit="1" customWidth="1"/>
    <col min="14595" max="14595" width="4.42578125" style="1" customWidth="1"/>
    <col min="14596" max="14596" width="4.7109375" style="1" customWidth="1"/>
    <col min="14597" max="14598" width="10.42578125" style="1" customWidth="1"/>
    <col min="14599" max="14599" width="11.42578125" style="1" customWidth="1"/>
    <col min="14600" max="14601" width="10.42578125" style="1" customWidth="1"/>
    <col min="14602" max="14602" width="13.42578125" style="1" customWidth="1"/>
    <col min="14603" max="14607" width="12.5703125" style="1" customWidth="1"/>
    <col min="14608" max="14608" width="15.140625" style="1" customWidth="1"/>
    <col min="14609" max="14609" width="14.140625" style="1" customWidth="1"/>
    <col min="14610" max="14611" width="11.5703125" style="1" bestFit="1" customWidth="1"/>
    <col min="14612" max="14848" width="9.140625" style="1"/>
    <col min="14849" max="14849" width="34.28515625" style="1" customWidth="1"/>
    <col min="14850" max="14850" width="3.5703125" style="1" bestFit="1" customWidth="1"/>
    <col min="14851" max="14851" width="4.42578125" style="1" customWidth="1"/>
    <col min="14852" max="14852" width="4.7109375" style="1" customWidth="1"/>
    <col min="14853" max="14854" width="10.42578125" style="1" customWidth="1"/>
    <col min="14855" max="14855" width="11.42578125" style="1" customWidth="1"/>
    <col min="14856" max="14857" width="10.42578125" style="1" customWidth="1"/>
    <col min="14858" max="14858" width="13.42578125" style="1" customWidth="1"/>
    <col min="14859" max="14863" width="12.5703125" style="1" customWidth="1"/>
    <col min="14864" max="14864" width="15.140625" style="1" customWidth="1"/>
    <col min="14865" max="14865" width="14.140625" style="1" customWidth="1"/>
    <col min="14866" max="14867" width="11.5703125" style="1" bestFit="1" customWidth="1"/>
    <col min="14868" max="15104" width="9.140625" style="1"/>
    <col min="15105" max="15105" width="34.28515625" style="1" customWidth="1"/>
    <col min="15106" max="15106" width="3.5703125" style="1" bestFit="1" customWidth="1"/>
    <col min="15107" max="15107" width="4.42578125" style="1" customWidth="1"/>
    <col min="15108" max="15108" width="4.7109375" style="1" customWidth="1"/>
    <col min="15109" max="15110" width="10.42578125" style="1" customWidth="1"/>
    <col min="15111" max="15111" width="11.42578125" style="1" customWidth="1"/>
    <col min="15112" max="15113" width="10.42578125" style="1" customWidth="1"/>
    <col min="15114" max="15114" width="13.42578125" style="1" customWidth="1"/>
    <col min="15115" max="15119" width="12.5703125" style="1" customWidth="1"/>
    <col min="15120" max="15120" width="15.140625" style="1" customWidth="1"/>
    <col min="15121" max="15121" width="14.140625" style="1" customWidth="1"/>
    <col min="15122" max="15123" width="11.5703125" style="1" bestFit="1" customWidth="1"/>
    <col min="15124" max="15360" width="9.140625" style="1"/>
    <col min="15361" max="15361" width="34.28515625" style="1" customWidth="1"/>
    <col min="15362" max="15362" width="3.5703125" style="1" bestFit="1" customWidth="1"/>
    <col min="15363" max="15363" width="4.42578125" style="1" customWidth="1"/>
    <col min="15364" max="15364" width="4.7109375" style="1" customWidth="1"/>
    <col min="15365" max="15366" width="10.42578125" style="1" customWidth="1"/>
    <col min="15367" max="15367" width="11.42578125" style="1" customWidth="1"/>
    <col min="15368" max="15369" width="10.42578125" style="1" customWidth="1"/>
    <col min="15370" max="15370" width="13.42578125" style="1" customWidth="1"/>
    <col min="15371" max="15375" width="12.5703125" style="1" customWidth="1"/>
    <col min="15376" max="15376" width="15.140625" style="1" customWidth="1"/>
    <col min="15377" max="15377" width="14.140625" style="1" customWidth="1"/>
    <col min="15378" max="15379" width="11.5703125" style="1" bestFit="1" customWidth="1"/>
    <col min="15380" max="15616" width="9.140625" style="1"/>
    <col min="15617" max="15617" width="34.28515625" style="1" customWidth="1"/>
    <col min="15618" max="15618" width="3.5703125" style="1" bestFit="1" customWidth="1"/>
    <col min="15619" max="15619" width="4.42578125" style="1" customWidth="1"/>
    <col min="15620" max="15620" width="4.7109375" style="1" customWidth="1"/>
    <col min="15621" max="15622" width="10.42578125" style="1" customWidth="1"/>
    <col min="15623" max="15623" width="11.42578125" style="1" customWidth="1"/>
    <col min="15624" max="15625" width="10.42578125" style="1" customWidth="1"/>
    <col min="15626" max="15626" width="13.42578125" style="1" customWidth="1"/>
    <col min="15627" max="15631" width="12.5703125" style="1" customWidth="1"/>
    <col min="15632" max="15632" width="15.140625" style="1" customWidth="1"/>
    <col min="15633" max="15633" width="14.140625" style="1" customWidth="1"/>
    <col min="15634" max="15635" width="11.5703125" style="1" bestFit="1" customWidth="1"/>
    <col min="15636" max="15872" width="9.140625" style="1"/>
    <col min="15873" max="15873" width="34.28515625" style="1" customWidth="1"/>
    <col min="15874" max="15874" width="3.5703125" style="1" bestFit="1" customWidth="1"/>
    <col min="15875" max="15875" width="4.42578125" style="1" customWidth="1"/>
    <col min="15876" max="15876" width="4.7109375" style="1" customWidth="1"/>
    <col min="15877" max="15878" width="10.42578125" style="1" customWidth="1"/>
    <col min="15879" max="15879" width="11.42578125" style="1" customWidth="1"/>
    <col min="15880" max="15881" width="10.42578125" style="1" customWidth="1"/>
    <col min="15882" max="15882" width="13.42578125" style="1" customWidth="1"/>
    <col min="15883" max="15887" width="12.5703125" style="1" customWidth="1"/>
    <col min="15888" max="15888" width="15.140625" style="1" customWidth="1"/>
    <col min="15889" max="15889" width="14.140625" style="1" customWidth="1"/>
    <col min="15890" max="15891" width="11.5703125" style="1" bestFit="1" customWidth="1"/>
    <col min="15892" max="16128" width="9.140625" style="1"/>
    <col min="16129" max="16129" width="34.28515625" style="1" customWidth="1"/>
    <col min="16130" max="16130" width="3.5703125" style="1" bestFit="1" customWidth="1"/>
    <col min="16131" max="16131" width="4.42578125" style="1" customWidth="1"/>
    <col min="16132" max="16132" width="4.7109375" style="1" customWidth="1"/>
    <col min="16133" max="16134" width="10.42578125" style="1" customWidth="1"/>
    <col min="16135" max="16135" width="11.42578125" style="1" customWidth="1"/>
    <col min="16136" max="16137" width="10.42578125" style="1" customWidth="1"/>
    <col min="16138" max="16138" width="13.42578125" style="1" customWidth="1"/>
    <col min="16139" max="16143" width="12.5703125" style="1" customWidth="1"/>
    <col min="16144" max="16144" width="15.140625" style="1" customWidth="1"/>
    <col min="16145" max="16145" width="14.140625" style="1" customWidth="1"/>
    <col min="16146" max="16147" width="11.5703125" style="1" bestFit="1" customWidth="1"/>
    <col min="16148" max="16384" width="9.140625" style="1"/>
  </cols>
  <sheetData>
    <row r="2" spans="1:108" ht="15" customHeight="1" x14ac:dyDescent="0.25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08" ht="18.75" x14ac:dyDescent="0.3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08" ht="12.75" customHeight="1" x14ac:dyDescent="0.25">
      <c r="C4" s="2"/>
      <c r="D4" s="2"/>
      <c r="E4" s="2"/>
      <c r="F4" s="2"/>
      <c r="G4" s="2"/>
      <c r="H4" s="2"/>
      <c r="I4" s="2"/>
      <c r="J4" s="2"/>
    </row>
    <row r="5" spans="1:108" ht="40.5" customHeight="1" x14ac:dyDescent="0.2">
      <c r="A5" s="53" t="s">
        <v>1</v>
      </c>
      <c r="B5" s="54" t="s">
        <v>2</v>
      </c>
      <c r="C5" s="54" t="s">
        <v>3</v>
      </c>
      <c r="D5" s="54" t="s">
        <v>4</v>
      </c>
      <c r="E5" s="53" t="s">
        <v>41</v>
      </c>
      <c r="F5" s="53"/>
      <c r="G5" s="55" t="s">
        <v>5</v>
      </c>
      <c r="H5" s="43" t="s">
        <v>6</v>
      </c>
      <c r="I5" s="45"/>
      <c r="J5" s="53" t="s">
        <v>39</v>
      </c>
      <c r="K5" s="53"/>
      <c r="L5" s="43" t="s">
        <v>50</v>
      </c>
      <c r="M5" s="44"/>
      <c r="N5" s="44"/>
      <c r="O5" s="44"/>
      <c r="P5" s="45"/>
      <c r="Q5" s="46" t="s">
        <v>40</v>
      </c>
    </row>
    <row r="6" spans="1:108" ht="36.75" customHeight="1" x14ac:dyDescent="0.2">
      <c r="A6" s="53"/>
      <c r="B6" s="54"/>
      <c r="C6" s="54"/>
      <c r="D6" s="54"/>
      <c r="E6" s="33" t="s">
        <v>7</v>
      </c>
      <c r="F6" s="33" t="s">
        <v>8</v>
      </c>
      <c r="G6" s="56"/>
      <c r="H6" s="33" t="s">
        <v>9</v>
      </c>
      <c r="I6" s="33" t="s">
        <v>10</v>
      </c>
      <c r="J6" s="33" t="s">
        <v>11</v>
      </c>
      <c r="K6" s="33" t="s">
        <v>12</v>
      </c>
      <c r="L6" s="33" t="s">
        <v>42</v>
      </c>
      <c r="M6" s="33" t="s">
        <v>43</v>
      </c>
      <c r="N6" s="33" t="s">
        <v>44</v>
      </c>
      <c r="O6" s="33" t="s">
        <v>45</v>
      </c>
      <c r="P6" s="33" t="s">
        <v>46</v>
      </c>
      <c r="Q6" s="47"/>
    </row>
    <row r="7" spans="1:108" ht="27.75" customHeight="1" x14ac:dyDescent="0.2">
      <c r="A7" s="3" t="s">
        <v>13</v>
      </c>
      <c r="B7" s="3"/>
      <c r="C7" s="3"/>
      <c r="D7" s="3"/>
      <c r="E7" s="4"/>
      <c r="F7" s="4"/>
      <c r="G7" s="21">
        <f>289.214+179.184+243.576+4221.647+390.663</f>
        <v>5324.2839999999997</v>
      </c>
      <c r="H7" s="22"/>
      <c r="I7" s="22"/>
      <c r="J7" s="21">
        <f>G7</f>
        <v>5324.2839999999997</v>
      </c>
      <c r="K7" s="21">
        <f>243.576+179.185+3808.188+289.214+239.315</f>
        <v>4759.4780000000001</v>
      </c>
      <c r="L7" s="23"/>
      <c r="M7" s="23"/>
      <c r="N7" s="23"/>
      <c r="O7" s="23"/>
      <c r="P7" s="23"/>
      <c r="Q7" s="22">
        <f>J7-K7</f>
        <v>564.80599999999959</v>
      </c>
    </row>
    <row r="8" spans="1:108" ht="29.25" customHeight="1" x14ac:dyDescent="0.2">
      <c r="A8" s="3" t="s">
        <v>15</v>
      </c>
      <c r="B8" s="3"/>
      <c r="C8" s="3"/>
      <c r="D8" s="3"/>
      <c r="E8" s="11"/>
      <c r="F8" s="11"/>
      <c r="G8" s="24">
        <f>97.365+72.303+1043.079+60.894+44.766</f>
        <v>1318.4069999999999</v>
      </c>
      <c r="H8" s="24"/>
      <c r="I8" s="24"/>
      <c r="J8" s="21">
        <f>G8</f>
        <v>1318.4069999999999</v>
      </c>
      <c r="K8" s="24">
        <f>59.828+72.304+909.403+44.765+60.894</f>
        <v>1147.1940000000002</v>
      </c>
      <c r="L8" s="25"/>
      <c r="M8" s="25"/>
      <c r="N8" s="25"/>
      <c r="O8" s="25"/>
      <c r="P8" s="25"/>
      <c r="Q8" s="22">
        <f>J8-K8</f>
        <v>171.21299999999974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ht="15.75" customHeight="1" thickBot="1" x14ac:dyDescent="0.25">
      <c r="A9" s="48" t="s">
        <v>47</v>
      </c>
      <c r="B9" s="49"/>
      <c r="C9" s="49"/>
      <c r="D9" s="50"/>
      <c r="E9" s="9"/>
      <c r="F9" s="9"/>
      <c r="G9" s="26"/>
      <c r="H9" s="27"/>
      <c r="I9" s="27"/>
      <c r="J9" s="26"/>
      <c r="K9" s="28"/>
      <c r="L9" s="28"/>
      <c r="M9" s="28"/>
      <c r="N9" s="28"/>
      <c r="O9" s="28"/>
      <c r="P9" s="28"/>
      <c r="Q9" s="22">
        <f t="shared" ref="Q9:Q31" si="0">J9-K9</f>
        <v>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</row>
    <row r="10" spans="1:108" ht="21" customHeight="1" thickBot="1" x14ac:dyDescent="0.25">
      <c r="A10" s="20" t="s">
        <v>48</v>
      </c>
      <c r="B10" s="8">
        <v>43</v>
      </c>
      <c r="C10" s="8">
        <v>10</v>
      </c>
      <c r="D10" s="8" t="s">
        <v>14</v>
      </c>
      <c r="E10" s="9" t="s">
        <v>51</v>
      </c>
      <c r="F10" s="9" t="s">
        <v>51</v>
      </c>
      <c r="G10" s="27" t="s">
        <v>51</v>
      </c>
      <c r="H10" s="27" t="s">
        <v>51</v>
      </c>
      <c r="I10" s="27" t="s">
        <v>51</v>
      </c>
      <c r="J10" s="27" t="s">
        <v>51</v>
      </c>
      <c r="K10" s="27" t="s">
        <v>51</v>
      </c>
      <c r="L10" s="27" t="s">
        <v>51</v>
      </c>
      <c r="M10" s="27" t="s">
        <v>51</v>
      </c>
      <c r="N10" s="27" t="s">
        <v>51</v>
      </c>
      <c r="O10" s="27" t="s">
        <v>51</v>
      </c>
      <c r="P10" s="27" t="s">
        <v>51</v>
      </c>
      <c r="Q10" s="22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ht="31.5" customHeight="1" thickBot="1" x14ac:dyDescent="0.25">
      <c r="A11" s="20" t="s">
        <v>49</v>
      </c>
      <c r="B11" s="8">
        <v>43</v>
      </c>
      <c r="C11" s="8">
        <v>20</v>
      </c>
      <c r="D11" s="8" t="s">
        <v>14</v>
      </c>
      <c r="E11" s="9" t="s">
        <v>51</v>
      </c>
      <c r="F11" s="9" t="s">
        <v>51</v>
      </c>
      <c r="G11" s="27" t="s">
        <v>51</v>
      </c>
      <c r="H11" s="27" t="s">
        <v>51</v>
      </c>
      <c r="I11" s="27" t="s">
        <v>51</v>
      </c>
      <c r="J11" s="27" t="s">
        <v>51</v>
      </c>
      <c r="K11" s="27" t="s">
        <v>51</v>
      </c>
      <c r="L11" s="27" t="s">
        <v>51</v>
      </c>
      <c r="M11" s="27" t="s">
        <v>51</v>
      </c>
      <c r="N11" s="27" t="s">
        <v>51</v>
      </c>
      <c r="O11" s="27" t="s">
        <v>51</v>
      </c>
      <c r="P11" s="27" t="s">
        <v>51</v>
      </c>
      <c r="Q11" s="2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ht="25.5" x14ac:dyDescent="0.2">
      <c r="A12" s="12" t="s">
        <v>16</v>
      </c>
      <c r="B12" s="12"/>
      <c r="C12" s="12"/>
      <c r="D12" s="12"/>
      <c r="E12" s="11"/>
      <c r="F12" s="1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2">
        <f t="shared" si="0"/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</row>
    <row r="13" spans="1:108" ht="25.5" x14ac:dyDescent="0.2">
      <c r="A13" s="14" t="s">
        <v>17</v>
      </c>
      <c r="B13" s="8">
        <v>42</v>
      </c>
      <c r="C13" s="8" t="s">
        <v>18</v>
      </c>
      <c r="D13" s="8" t="s">
        <v>14</v>
      </c>
      <c r="E13" s="10"/>
      <c r="F13" s="1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2">
        <f t="shared" si="0"/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</row>
    <row r="14" spans="1:108" x14ac:dyDescent="0.2">
      <c r="A14" s="13" t="s">
        <v>19</v>
      </c>
      <c r="B14" s="8">
        <v>42</v>
      </c>
      <c r="C14" s="8">
        <v>10</v>
      </c>
      <c r="D14" s="8" t="s">
        <v>14</v>
      </c>
      <c r="E14" s="10"/>
      <c r="F14" s="10"/>
      <c r="G14" s="26">
        <f>26.728</f>
        <v>26.728000000000002</v>
      </c>
      <c r="H14" s="26"/>
      <c r="I14" s="26"/>
      <c r="J14" s="26">
        <f>G14</f>
        <v>26.728000000000002</v>
      </c>
      <c r="K14" s="26">
        <f>26.728</f>
        <v>26.728000000000002</v>
      </c>
      <c r="L14" s="30"/>
      <c r="M14" s="30"/>
      <c r="N14" s="30"/>
      <c r="O14" s="30"/>
      <c r="P14" s="30"/>
      <c r="Q14" s="22">
        <f t="shared" si="0"/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</row>
    <row r="15" spans="1:108" x14ac:dyDescent="0.2">
      <c r="A15" s="13" t="s">
        <v>20</v>
      </c>
      <c r="B15" s="8">
        <v>42</v>
      </c>
      <c r="C15" s="8">
        <v>20</v>
      </c>
      <c r="D15" s="8" t="s">
        <v>14</v>
      </c>
      <c r="E15" s="10"/>
      <c r="F15" s="10"/>
      <c r="G15" s="26">
        <f>148.475+20.075</f>
        <v>168.54999999999998</v>
      </c>
      <c r="H15" s="30"/>
      <c r="I15" s="30"/>
      <c r="J15" s="26">
        <f>G15</f>
        <v>168.54999999999998</v>
      </c>
      <c r="K15" s="26">
        <f>142.297+20.075</f>
        <v>162.37199999999999</v>
      </c>
      <c r="L15" s="30"/>
      <c r="M15" s="30"/>
      <c r="N15" s="30"/>
      <c r="O15" s="30"/>
      <c r="P15" s="26">
        <v>164.2</v>
      </c>
      <c r="Q15" s="22">
        <f>J15-K15</f>
        <v>6.1779999999999973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</row>
    <row r="16" spans="1:108" x14ac:dyDescent="0.2">
      <c r="A16" s="13" t="s">
        <v>21</v>
      </c>
      <c r="B16" s="8">
        <v>42</v>
      </c>
      <c r="C16" s="8">
        <v>30</v>
      </c>
      <c r="D16" s="8" t="s">
        <v>14</v>
      </c>
      <c r="E16" s="10"/>
      <c r="F16" s="10"/>
      <c r="G16" s="26">
        <f>3+5.39</f>
        <v>8.39</v>
      </c>
      <c r="H16" s="30"/>
      <c r="I16" s="30"/>
      <c r="J16" s="26">
        <f>G16</f>
        <v>8.39</v>
      </c>
      <c r="K16" s="26">
        <f>2.86+5.39</f>
        <v>8.25</v>
      </c>
      <c r="L16" s="26">
        <v>8.1999999999999993</v>
      </c>
      <c r="M16" s="30"/>
      <c r="N16" s="30"/>
      <c r="O16" s="30"/>
      <c r="P16" s="30"/>
      <c r="Q16" s="22">
        <f>J16-K16</f>
        <v>0.14000000000000057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</row>
    <row r="17" spans="1:108" x14ac:dyDescent="0.2">
      <c r="A17" s="13" t="s">
        <v>22</v>
      </c>
      <c r="B17" s="8">
        <v>42</v>
      </c>
      <c r="C17" s="8">
        <v>40</v>
      </c>
      <c r="D17" s="8" t="s">
        <v>14</v>
      </c>
      <c r="E17" s="10"/>
      <c r="F17" s="1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2">
        <f t="shared" si="0"/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ht="25.5" x14ac:dyDescent="0.2">
      <c r="A18" s="13" t="s">
        <v>23</v>
      </c>
      <c r="B18" s="8">
        <v>42</v>
      </c>
      <c r="C18" s="8">
        <v>50</v>
      </c>
      <c r="D18" s="8" t="s">
        <v>14</v>
      </c>
      <c r="E18" s="10"/>
      <c r="F18" s="10"/>
      <c r="G18" s="26">
        <f>113.5+106.363</f>
        <v>219.863</v>
      </c>
      <c r="H18" s="30"/>
      <c r="I18" s="30"/>
      <c r="J18" s="26">
        <f>G18</f>
        <v>219.863</v>
      </c>
      <c r="K18" s="26">
        <f>105.843+106.363</f>
        <v>212.20600000000002</v>
      </c>
      <c r="L18" s="26">
        <f>11.5+5.6+0.5+0.2+1+0.4+0.2+0.5+0.65+0.9625+81.8+4.3</f>
        <v>107.6125</v>
      </c>
      <c r="M18" s="26">
        <f>5.9+27.5+2.1+9.258</f>
        <v>44.757999999999996</v>
      </c>
      <c r="N18" s="30"/>
      <c r="O18" s="30"/>
      <c r="P18" s="26">
        <f>18.6+4.9+2.3</f>
        <v>25.8</v>
      </c>
      <c r="Q18" s="22">
        <f>J18-K18</f>
        <v>7.6569999999999823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ht="25.5" x14ac:dyDescent="0.2">
      <c r="A19" s="13" t="s">
        <v>24</v>
      </c>
      <c r="B19" s="8">
        <v>42</v>
      </c>
      <c r="C19" s="8">
        <v>90</v>
      </c>
      <c r="D19" s="8" t="s">
        <v>14</v>
      </c>
      <c r="E19" s="10"/>
      <c r="F19" s="10"/>
      <c r="G19" s="26">
        <f>49.503+112.413+208.953+132.3</f>
        <v>503.16900000000004</v>
      </c>
      <c r="H19" s="30"/>
      <c r="I19" s="30"/>
      <c r="J19" s="26">
        <f>G19</f>
        <v>503.16900000000004</v>
      </c>
      <c r="K19" s="26">
        <f>39.929+112.413+90.548+61.835</f>
        <v>304.72499999999997</v>
      </c>
      <c r="L19" s="26">
        <f>7.1+1.3+5.2+3.5+3.1+0.2+0.9+0.06+1.72+0.34+0.6+0.38+2.09+3.444+30.5+4.2+17.5+3.55+5.589+4+0.38+4.23+4.798+0.51+3.533+3.987+3.45+1.4</f>
        <v>117.56100000000001</v>
      </c>
      <c r="M19" s="26">
        <f>40.7+1.6+27+27+18.3+0.1+1.98+50.3+21+0.52+2.736</f>
        <v>191.23600000000002</v>
      </c>
      <c r="N19" s="30"/>
      <c r="O19" s="30"/>
      <c r="P19" s="26">
        <f>2.6+106.8+0.2+0.3+0.3+0.6+0.9+2.6</f>
        <v>114.29999999999998</v>
      </c>
      <c r="Q19" s="22">
        <f>J19-K19</f>
        <v>198.44400000000007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ht="25.5" x14ac:dyDescent="0.2">
      <c r="A20" s="14" t="s">
        <v>25</v>
      </c>
      <c r="B20" s="5">
        <v>43</v>
      </c>
      <c r="C20" s="5" t="s">
        <v>18</v>
      </c>
      <c r="D20" s="5" t="s">
        <v>14</v>
      </c>
      <c r="E20" s="6"/>
      <c r="F20" s="6"/>
      <c r="G20" s="27">
        <f>30+15.6</f>
        <v>45.6</v>
      </c>
      <c r="H20" s="28"/>
      <c r="I20" s="28"/>
      <c r="J20" s="26">
        <f>G20</f>
        <v>45.6</v>
      </c>
      <c r="K20" s="27">
        <f>7.936+15.6</f>
        <v>23.536000000000001</v>
      </c>
      <c r="L20" s="27">
        <v>4.9000000000000004</v>
      </c>
      <c r="M20" s="27">
        <f>2.2+3.456+45.6</f>
        <v>51.256</v>
      </c>
      <c r="N20" s="28"/>
      <c r="O20" s="28"/>
      <c r="P20" s="28"/>
      <c r="Q20" s="22">
        <f>J20-K20</f>
        <v>22.064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ht="16.5" customHeight="1" x14ac:dyDescent="0.2">
      <c r="A21" s="13" t="s">
        <v>26</v>
      </c>
      <c r="B21" s="8">
        <v>43</v>
      </c>
      <c r="C21" s="8">
        <v>30</v>
      </c>
      <c r="D21" s="8" t="s">
        <v>14</v>
      </c>
      <c r="E21" s="10"/>
      <c r="F21" s="10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2">
        <f t="shared" si="0"/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x14ac:dyDescent="0.2">
      <c r="A22" s="13" t="s">
        <v>27</v>
      </c>
      <c r="B22" s="8">
        <v>43</v>
      </c>
      <c r="C22" s="8">
        <v>40</v>
      </c>
      <c r="D22" s="8" t="s">
        <v>14</v>
      </c>
      <c r="E22" s="10"/>
      <c r="F22" s="1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2">
        <f t="shared" si="0"/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x14ac:dyDescent="0.2">
      <c r="A23" s="13" t="s">
        <v>28</v>
      </c>
      <c r="B23" s="8">
        <v>43</v>
      </c>
      <c r="C23" s="8">
        <v>50</v>
      </c>
      <c r="D23" s="8" t="s">
        <v>14</v>
      </c>
      <c r="E23" s="10"/>
      <c r="F23" s="1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2">
        <f t="shared" si="0"/>
        <v>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ht="15" customHeight="1" x14ac:dyDescent="0.2">
      <c r="A24" s="13" t="s">
        <v>29</v>
      </c>
      <c r="B24" s="8">
        <v>43</v>
      </c>
      <c r="C24" s="8">
        <v>90</v>
      </c>
      <c r="D24" s="8">
        <v>100</v>
      </c>
      <c r="E24" s="9"/>
      <c r="F24" s="9"/>
      <c r="G24" s="27" t="s">
        <v>51</v>
      </c>
      <c r="H24" s="27" t="s">
        <v>51</v>
      </c>
      <c r="I24" s="27" t="s">
        <v>51</v>
      </c>
      <c r="J24" s="27" t="s">
        <v>51</v>
      </c>
      <c r="K24" s="27" t="s">
        <v>51</v>
      </c>
      <c r="L24" s="27" t="s">
        <v>51</v>
      </c>
      <c r="M24" s="27" t="s">
        <v>51</v>
      </c>
      <c r="N24" s="27" t="s">
        <v>51</v>
      </c>
      <c r="O24" s="27" t="s">
        <v>51</v>
      </c>
      <c r="P24" s="27" t="s">
        <v>51</v>
      </c>
      <c r="Q24" s="2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ht="15" customHeight="1" x14ac:dyDescent="0.2">
      <c r="A25" s="13" t="s">
        <v>30</v>
      </c>
      <c r="B25" s="8">
        <v>43</v>
      </c>
      <c r="C25" s="8">
        <v>90</v>
      </c>
      <c r="D25" s="8">
        <v>200</v>
      </c>
      <c r="E25" s="9"/>
      <c r="F25" s="9"/>
      <c r="G25" s="27" t="s">
        <v>51</v>
      </c>
      <c r="H25" s="27" t="s">
        <v>51</v>
      </c>
      <c r="I25" s="27" t="s">
        <v>51</v>
      </c>
      <c r="J25" s="27" t="s">
        <v>51</v>
      </c>
      <c r="K25" s="27" t="s">
        <v>51</v>
      </c>
      <c r="L25" s="27" t="s">
        <v>51</v>
      </c>
      <c r="M25" s="27" t="s">
        <v>51</v>
      </c>
      <c r="N25" s="27" t="s">
        <v>51</v>
      </c>
      <c r="O25" s="27" t="s">
        <v>51</v>
      </c>
      <c r="P25" s="27" t="s">
        <v>51</v>
      </c>
      <c r="Q25" s="2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ht="15" customHeight="1" x14ac:dyDescent="0.2">
      <c r="A26" s="13" t="s">
        <v>31</v>
      </c>
      <c r="B26" s="8">
        <v>43</v>
      </c>
      <c r="C26" s="8">
        <v>90</v>
      </c>
      <c r="D26" s="8">
        <v>300</v>
      </c>
      <c r="E26" s="9"/>
      <c r="F26" s="9"/>
      <c r="G26" s="27" t="s">
        <v>51</v>
      </c>
      <c r="H26" s="27" t="s">
        <v>51</v>
      </c>
      <c r="I26" s="27" t="s">
        <v>51</v>
      </c>
      <c r="J26" s="27" t="s">
        <v>51</v>
      </c>
      <c r="K26" s="27" t="s">
        <v>51</v>
      </c>
      <c r="L26" s="27" t="s">
        <v>51</v>
      </c>
      <c r="M26" s="27" t="s">
        <v>51</v>
      </c>
      <c r="N26" s="27" t="s">
        <v>51</v>
      </c>
      <c r="O26" s="27" t="s">
        <v>51</v>
      </c>
      <c r="P26" s="27" t="s">
        <v>51</v>
      </c>
      <c r="Q26" s="22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15" customHeight="1" x14ac:dyDescent="0.2">
      <c r="A27" s="14" t="s">
        <v>32</v>
      </c>
      <c r="B27" s="8">
        <v>47</v>
      </c>
      <c r="C27" s="8" t="s">
        <v>18</v>
      </c>
      <c r="D27" s="8" t="s">
        <v>14</v>
      </c>
      <c r="E27" s="10"/>
      <c r="F27" s="1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2">
        <f t="shared" si="0"/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15" customHeight="1" x14ac:dyDescent="0.2">
      <c r="A28" s="14" t="s">
        <v>33</v>
      </c>
      <c r="B28" s="5">
        <v>48</v>
      </c>
      <c r="C28" s="5" t="s">
        <v>18</v>
      </c>
      <c r="D28" s="5" t="s">
        <v>14</v>
      </c>
      <c r="E28" s="6"/>
      <c r="F28" s="6"/>
      <c r="G28" s="31">
        <f>0.5+389.127</f>
        <v>389.62700000000001</v>
      </c>
      <c r="H28" s="32"/>
      <c r="I28" s="32"/>
      <c r="J28" s="31">
        <f>G28</f>
        <v>389.62700000000001</v>
      </c>
      <c r="K28" s="31">
        <f>0.5+389.127</f>
        <v>389.62700000000001</v>
      </c>
      <c r="L28" s="32"/>
      <c r="M28" s="31">
        <v>1.4</v>
      </c>
      <c r="N28" s="32"/>
      <c r="O28" s="32"/>
      <c r="P28" s="31">
        <f>119.7+1.7+3+5.5225</f>
        <v>129.92250000000001</v>
      </c>
      <c r="Q28" s="22">
        <f t="shared" si="0"/>
        <v>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27" customHeight="1" x14ac:dyDescent="0.2">
      <c r="A29" s="13" t="s">
        <v>34</v>
      </c>
      <c r="B29" s="8">
        <v>48</v>
      </c>
      <c r="C29" s="8">
        <v>10</v>
      </c>
      <c r="D29" s="8" t="s">
        <v>14</v>
      </c>
      <c r="E29" s="9"/>
      <c r="F29" s="9"/>
      <c r="G29" s="30"/>
      <c r="H29" s="28"/>
      <c r="I29" s="28"/>
      <c r="J29" s="30"/>
      <c r="K29" s="28"/>
      <c r="L29" s="28"/>
      <c r="M29" s="28"/>
      <c r="N29" s="28"/>
      <c r="O29" s="28"/>
      <c r="P29" s="28"/>
      <c r="Q29" s="22">
        <f t="shared" si="0"/>
        <v>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15" customHeight="1" x14ac:dyDescent="0.2">
      <c r="A30" s="13" t="s">
        <v>35</v>
      </c>
      <c r="B30" s="8">
        <v>48</v>
      </c>
      <c r="C30" s="8">
        <v>20</v>
      </c>
      <c r="D30" s="8" t="s">
        <v>14</v>
      </c>
      <c r="E30" s="10"/>
      <c r="F30" s="1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2">
        <f t="shared" si="0"/>
        <v>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s="16" customFormat="1" ht="15" customHeight="1" x14ac:dyDescent="0.2">
      <c r="A31" s="14" t="s">
        <v>36</v>
      </c>
      <c r="B31" s="5"/>
      <c r="C31" s="5"/>
      <c r="D31" s="5"/>
      <c r="E31" s="6">
        <f>E28+E20+E19+E18+E17+E16+E15++E14+E13+E8+E7</f>
        <v>0</v>
      </c>
      <c r="F31" s="6">
        <f t="shared" ref="F31:P31" si="1">F28+F20+F19+F18+F17+F16+F15++F14+F13+F8+F7</f>
        <v>0</v>
      </c>
      <c r="G31" s="37">
        <f t="shared" si="1"/>
        <v>8004.6179999999995</v>
      </c>
      <c r="H31" s="37">
        <f t="shared" si="1"/>
        <v>0</v>
      </c>
      <c r="I31" s="37">
        <f t="shared" si="1"/>
        <v>0</v>
      </c>
      <c r="J31" s="37">
        <f>J28+J20+J19+J18+J17+J16+J15++J14+J13+J8+J7</f>
        <v>8004.6179999999995</v>
      </c>
      <c r="K31" s="37">
        <f>K28+K20+K19+K18+K17+K16+K15++K14+K13+K8+K7</f>
        <v>7034.116</v>
      </c>
      <c r="L31" s="31">
        <f t="shared" si="1"/>
        <v>238.27350000000001</v>
      </c>
      <c r="M31" s="31">
        <f t="shared" si="1"/>
        <v>288.65000000000003</v>
      </c>
      <c r="N31" s="31">
        <f t="shared" si="1"/>
        <v>0</v>
      </c>
      <c r="O31" s="31">
        <f t="shared" si="1"/>
        <v>0</v>
      </c>
      <c r="P31" s="31">
        <f t="shared" si="1"/>
        <v>434.22249999999997</v>
      </c>
      <c r="Q31" s="22">
        <f t="shared" si="0"/>
        <v>970.5019999999995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15" customHeight="1" x14ac:dyDescent="0.2">
      <c r="R32" s="36"/>
    </row>
    <row r="33" spans="1:18" ht="15" customHeight="1" x14ac:dyDescent="0.2">
      <c r="R33" s="36"/>
    </row>
    <row r="34" spans="1:18" x14ac:dyDescent="0.2">
      <c r="A34" s="17" t="s">
        <v>37</v>
      </c>
      <c r="B34" s="18"/>
      <c r="C34" s="18"/>
      <c r="D34" s="35"/>
      <c r="E34" s="18"/>
      <c r="F34" s="34" t="s">
        <v>53</v>
      </c>
      <c r="I34" s="19" t="s">
        <v>38</v>
      </c>
      <c r="J34" s="18"/>
      <c r="K34" s="18"/>
      <c r="L34" s="35"/>
      <c r="M34" s="18"/>
      <c r="N34" s="34" t="s">
        <v>54</v>
      </c>
      <c r="R34" s="36"/>
    </row>
    <row r="35" spans="1:18" x14ac:dyDescent="0.2">
      <c r="A35" s="17"/>
      <c r="B35" s="17"/>
      <c r="C35" s="17"/>
      <c r="E35" s="17"/>
      <c r="F35" s="34"/>
      <c r="R35" s="36"/>
    </row>
    <row r="36" spans="1:18" x14ac:dyDescent="0.2">
      <c r="R36" s="36"/>
    </row>
    <row r="37" spans="1:18" x14ac:dyDescent="0.2">
      <c r="R37" s="36"/>
    </row>
    <row r="38" spans="1:18" x14ac:dyDescent="0.2">
      <c r="R38" s="36"/>
    </row>
    <row r="39" spans="1:18" x14ac:dyDescent="0.2">
      <c r="R39" s="36"/>
    </row>
    <row r="40" spans="1:18" x14ac:dyDescent="0.2">
      <c r="R40" s="36"/>
    </row>
    <row r="41" spans="1:18" x14ac:dyDescent="0.2">
      <c r="R41" s="36"/>
    </row>
    <row r="42" spans="1:18" x14ac:dyDescent="0.2">
      <c r="R42" s="36"/>
    </row>
    <row r="43" spans="1:18" x14ac:dyDescent="0.2">
      <c r="R43" s="36"/>
    </row>
    <row r="44" spans="1:18" x14ac:dyDescent="0.2">
      <c r="R44" s="36"/>
    </row>
    <row r="45" spans="1:18" x14ac:dyDescent="0.2">
      <c r="R45" s="36"/>
    </row>
    <row r="46" spans="1:18" x14ac:dyDescent="0.2">
      <c r="R46" s="36"/>
    </row>
    <row r="47" spans="1:18" x14ac:dyDescent="0.2">
      <c r="R47" s="36"/>
    </row>
    <row r="48" spans="1:18" x14ac:dyDescent="0.2">
      <c r="R48" s="36"/>
    </row>
    <row r="49" spans="18:18" x14ac:dyDescent="0.2">
      <c r="R49" s="36"/>
    </row>
    <row r="50" spans="18:18" x14ac:dyDescent="0.2">
      <c r="R50" s="36"/>
    </row>
    <row r="51" spans="18:18" x14ac:dyDescent="0.2">
      <c r="R51" s="36"/>
    </row>
    <row r="52" spans="18:18" x14ac:dyDescent="0.2">
      <c r="R52" s="36"/>
    </row>
    <row r="53" spans="18:18" x14ac:dyDescent="0.2">
      <c r="R53" s="36"/>
    </row>
    <row r="54" spans="18:18" x14ac:dyDescent="0.2">
      <c r="R54" s="36"/>
    </row>
    <row r="55" spans="18:18" x14ac:dyDescent="0.2">
      <c r="R55" s="36"/>
    </row>
    <row r="56" spans="18:18" x14ac:dyDescent="0.2">
      <c r="R56" s="36"/>
    </row>
    <row r="57" spans="18:18" x14ac:dyDescent="0.2">
      <c r="R57" s="36"/>
    </row>
    <row r="58" spans="18:18" x14ac:dyDescent="0.2">
      <c r="R58" s="36"/>
    </row>
    <row r="59" spans="18:18" x14ac:dyDescent="0.2">
      <c r="R59" s="36"/>
    </row>
    <row r="60" spans="18:18" x14ac:dyDescent="0.2">
      <c r="R60" s="36"/>
    </row>
    <row r="61" spans="18:18" x14ac:dyDescent="0.2">
      <c r="R61" s="36"/>
    </row>
    <row r="62" spans="18:18" x14ac:dyDescent="0.2">
      <c r="R62" s="36"/>
    </row>
    <row r="63" spans="18:18" x14ac:dyDescent="0.2">
      <c r="R63" s="36"/>
    </row>
    <row r="64" spans="18:18" x14ac:dyDescent="0.2">
      <c r="R64" s="36"/>
    </row>
    <row r="65" spans="18:18" x14ac:dyDescent="0.2">
      <c r="R65" s="36"/>
    </row>
    <row r="66" spans="18:18" x14ac:dyDescent="0.2">
      <c r="R66" s="36"/>
    </row>
    <row r="67" spans="18:18" x14ac:dyDescent="0.2">
      <c r="R67" s="36"/>
    </row>
    <row r="68" spans="18:18" x14ac:dyDescent="0.2">
      <c r="R68" s="36"/>
    </row>
    <row r="69" spans="18:18" x14ac:dyDescent="0.2">
      <c r="R69" s="36"/>
    </row>
    <row r="70" spans="18:18" x14ac:dyDescent="0.2">
      <c r="R70" s="36"/>
    </row>
    <row r="71" spans="18:18" x14ac:dyDescent="0.2">
      <c r="R71" s="36"/>
    </row>
    <row r="72" spans="18:18" x14ac:dyDescent="0.2">
      <c r="R72" s="36"/>
    </row>
    <row r="73" spans="18:18" x14ac:dyDescent="0.2">
      <c r="R73" s="36"/>
    </row>
    <row r="74" spans="18:18" x14ac:dyDescent="0.2">
      <c r="R74" s="36"/>
    </row>
    <row r="75" spans="18:18" x14ac:dyDescent="0.2">
      <c r="R75" s="36"/>
    </row>
    <row r="76" spans="18:18" x14ac:dyDescent="0.2">
      <c r="R76" s="36"/>
    </row>
    <row r="77" spans="18:18" x14ac:dyDescent="0.2">
      <c r="R77" s="36"/>
    </row>
    <row r="78" spans="18:18" x14ac:dyDescent="0.2">
      <c r="R78" s="36"/>
    </row>
    <row r="79" spans="18:18" x14ac:dyDescent="0.2">
      <c r="R79" s="36"/>
    </row>
    <row r="80" spans="18:18" x14ac:dyDescent="0.2">
      <c r="R80" s="36"/>
    </row>
    <row r="81" spans="18:18" x14ac:dyDescent="0.2">
      <c r="R81" s="36"/>
    </row>
    <row r="82" spans="18:18" x14ac:dyDescent="0.2">
      <c r="R82" s="36"/>
    </row>
    <row r="83" spans="18:18" x14ac:dyDescent="0.2">
      <c r="R83" s="36"/>
    </row>
    <row r="84" spans="18:18" x14ac:dyDescent="0.2">
      <c r="R84" s="36"/>
    </row>
    <row r="85" spans="18:18" x14ac:dyDescent="0.2">
      <c r="R85" s="36"/>
    </row>
    <row r="86" spans="18:18" x14ac:dyDescent="0.2">
      <c r="R86" s="36"/>
    </row>
    <row r="87" spans="18:18" x14ac:dyDescent="0.2">
      <c r="R87" s="36"/>
    </row>
    <row r="88" spans="18:18" x14ac:dyDescent="0.2">
      <c r="R88" s="36"/>
    </row>
    <row r="89" spans="18:18" x14ac:dyDescent="0.2">
      <c r="R89" s="36"/>
    </row>
    <row r="90" spans="18:18" x14ac:dyDescent="0.2">
      <c r="R90" s="36"/>
    </row>
    <row r="91" spans="18:18" x14ac:dyDescent="0.2">
      <c r="R91" s="36"/>
    </row>
    <row r="92" spans="18:18" x14ac:dyDescent="0.2">
      <c r="R92" s="36"/>
    </row>
    <row r="93" spans="18:18" x14ac:dyDescent="0.2">
      <c r="R93" s="36"/>
    </row>
    <row r="94" spans="18:18" x14ac:dyDescent="0.2">
      <c r="R94" s="36"/>
    </row>
    <row r="95" spans="18:18" x14ac:dyDescent="0.2">
      <c r="R95" s="36"/>
    </row>
    <row r="96" spans="18:18" x14ac:dyDescent="0.2">
      <c r="R96" s="36"/>
    </row>
    <row r="97" spans="18:18" x14ac:dyDescent="0.2">
      <c r="R97" s="36"/>
    </row>
    <row r="98" spans="18:18" x14ac:dyDescent="0.2">
      <c r="R98" s="36"/>
    </row>
    <row r="99" spans="18:18" x14ac:dyDescent="0.2">
      <c r="R99" s="36"/>
    </row>
    <row r="100" spans="18:18" x14ac:dyDescent="0.2">
      <c r="R100" s="36"/>
    </row>
    <row r="101" spans="18:18" x14ac:dyDescent="0.2">
      <c r="R101" s="36"/>
    </row>
    <row r="102" spans="18:18" x14ac:dyDescent="0.2">
      <c r="R102" s="36"/>
    </row>
    <row r="103" spans="18:18" x14ac:dyDescent="0.2">
      <c r="R103" s="36"/>
    </row>
    <row r="104" spans="18:18" x14ac:dyDescent="0.2">
      <c r="R104" s="36"/>
    </row>
    <row r="105" spans="18:18" x14ac:dyDescent="0.2">
      <c r="R105" s="36"/>
    </row>
    <row r="106" spans="18:18" x14ac:dyDescent="0.2">
      <c r="R106" s="36"/>
    </row>
    <row r="107" spans="18:18" x14ac:dyDescent="0.2">
      <c r="R107" s="36"/>
    </row>
    <row r="108" spans="18:18" x14ac:dyDescent="0.2">
      <c r="R108" s="36"/>
    </row>
    <row r="109" spans="18:18" x14ac:dyDescent="0.2">
      <c r="R109" s="36"/>
    </row>
    <row r="110" spans="18:18" x14ac:dyDescent="0.2">
      <c r="R110" s="36"/>
    </row>
    <row r="111" spans="18:18" x14ac:dyDescent="0.2">
      <c r="R111" s="36"/>
    </row>
    <row r="112" spans="18:18" x14ac:dyDescent="0.2">
      <c r="R112" s="36"/>
    </row>
    <row r="113" spans="18:18" x14ac:dyDescent="0.2">
      <c r="R113" s="36"/>
    </row>
    <row r="114" spans="18:18" x14ac:dyDescent="0.2">
      <c r="R114" s="36"/>
    </row>
    <row r="115" spans="18:18" x14ac:dyDescent="0.2">
      <c r="R115" s="36"/>
    </row>
    <row r="116" spans="18:18" x14ac:dyDescent="0.2">
      <c r="R116" s="36"/>
    </row>
    <row r="117" spans="18:18" x14ac:dyDescent="0.2">
      <c r="R117" s="36"/>
    </row>
    <row r="118" spans="18:18" x14ac:dyDescent="0.2">
      <c r="R118" s="36"/>
    </row>
    <row r="119" spans="18:18" x14ac:dyDescent="0.2">
      <c r="R119" s="36"/>
    </row>
    <row r="120" spans="18:18" x14ac:dyDescent="0.2">
      <c r="R120" s="36"/>
    </row>
    <row r="121" spans="18:18" x14ac:dyDescent="0.2">
      <c r="R121" s="36"/>
    </row>
    <row r="122" spans="18:18" x14ac:dyDescent="0.2">
      <c r="R122" s="36"/>
    </row>
    <row r="123" spans="18:18" x14ac:dyDescent="0.2">
      <c r="R123" s="36"/>
    </row>
    <row r="124" spans="18:18" x14ac:dyDescent="0.2">
      <c r="R124" s="36"/>
    </row>
    <row r="125" spans="18:18" x14ac:dyDescent="0.2">
      <c r="R125" s="36"/>
    </row>
    <row r="126" spans="18:18" x14ac:dyDescent="0.2">
      <c r="R126" s="36"/>
    </row>
    <row r="127" spans="18:18" x14ac:dyDescent="0.2">
      <c r="R127" s="36"/>
    </row>
    <row r="128" spans="18:18" x14ac:dyDescent="0.2">
      <c r="R128" s="36"/>
    </row>
    <row r="129" spans="18:18" x14ac:dyDescent="0.2">
      <c r="R129" s="36"/>
    </row>
    <row r="130" spans="18:18" x14ac:dyDescent="0.2">
      <c r="R130" s="36"/>
    </row>
    <row r="131" spans="18:18" x14ac:dyDescent="0.2">
      <c r="R131" s="36"/>
    </row>
    <row r="132" spans="18:18" x14ac:dyDescent="0.2">
      <c r="R132" s="36"/>
    </row>
    <row r="133" spans="18:18" x14ac:dyDescent="0.2">
      <c r="R133" s="36"/>
    </row>
    <row r="134" spans="18:18" x14ac:dyDescent="0.2">
      <c r="R134" s="36"/>
    </row>
    <row r="135" spans="18:18" x14ac:dyDescent="0.2">
      <c r="R135" s="36"/>
    </row>
    <row r="136" spans="18:18" x14ac:dyDescent="0.2">
      <c r="R136" s="36"/>
    </row>
    <row r="137" spans="18:18" x14ac:dyDescent="0.2">
      <c r="R137" s="36"/>
    </row>
    <row r="138" spans="18:18" x14ac:dyDescent="0.2">
      <c r="R138" s="36"/>
    </row>
    <row r="139" spans="18:18" x14ac:dyDescent="0.2">
      <c r="R139" s="36"/>
    </row>
    <row r="140" spans="18:18" x14ac:dyDescent="0.2">
      <c r="R140" s="36"/>
    </row>
    <row r="141" spans="18:18" x14ac:dyDescent="0.2">
      <c r="R141" s="36"/>
    </row>
    <row r="142" spans="18:18" x14ac:dyDescent="0.2">
      <c r="R142" s="36"/>
    </row>
    <row r="143" spans="18:18" x14ac:dyDescent="0.2">
      <c r="R143" s="36"/>
    </row>
    <row r="144" spans="18:18" x14ac:dyDescent="0.2">
      <c r="R144" s="36"/>
    </row>
    <row r="145" spans="18:18" x14ac:dyDescent="0.2">
      <c r="R145" s="36"/>
    </row>
    <row r="146" spans="18:18" x14ac:dyDescent="0.2">
      <c r="R146" s="36"/>
    </row>
    <row r="147" spans="18:18" x14ac:dyDescent="0.2">
      <c r="R147" s="36"/>
    </row>
    <row r="148" spans="18:18" x14ac:dyDescent="0.2">
      <c r="R148" s="36"/>
    </row>
    <row r="149" spans="18:18" x14ac:dyDescent="0.2">
      <c r="R149" s="36"/>
    </row>
    <row r="150" spans="18:18" x14ac:dyDescent="0.2">
      <c r="R150" s="36"/>
    </row>
    <row r="151" spans="18:18" x14ac:dyDescent="0.2">
      <c r="R151" s="36"/>
    </row>
    <row r="152" spans="18:18" x14ac:dyDescent="0.2">
      <c r="R152" s="36"/>
    </row>
    <row r="153" spans="18:18" x14ac:dyDescent="0.2">
      <c r="R153" s="36"/>
    </row>
    <row r="154" spans="18:18" x14ac:dyDescent="0.2">
      <c r="R154" s="36"/>
    </row>
    <row r="155" spans="18:18" x14ac:dyDescent="0.2">
      <c r="R155" s="36"/>
    </row>
    <row r="156" spans="18:18" x14ac:dyDescent="0.2">
      <c r="R156" s="36"/>
    </row>
    <row r="157" spans="18:18" x14ac:dyDescent="0.2">
      <c r="R157" s="36"/>
    </row>
    <row r="158" spans="18:18" x14ac:dyDescent="0.2">
      <c r="R158" s="36"/>
    </row>
    <row r="159" spans="18:18" x14ac:dyDescent="0.2">
      <c r="R159" s="36"/>
    </row>
    <row r="160" spans="18:18" x14ac:dyDescent="0.2">
      <c r="R160" s="36"/>
    </row>
    <row r="161" spans="18:18" x14ac:dyDescent="0.2">
      <c r="R161" s="36"/>
    </row>
    <row r="162" spans="18:18" x14ac:dyDescent="0.2">
      <c r="R162" s="36"/>
    </row>
    <row r="163" spans="18:18" x14ac:dyDescent="0.2">
      <c r="R163" s="36"/>
    </row>
    <row r="164" spans="18:18" x14ac:dyDescent="0.2">
      <c r="R164" s="36"/>
    </row>
    <row r="165" spans="18:18" x14ac:dyDescent="0.2">
      <c r="R165" s="36"/>
    </row>
    <row r="166" spans="18:18" x14ac:dyDescent="0.2">
      <c r="R166" s="36"/>
    </row>
    <row r="167" spans="18:18" x14ac:dyDescent="0.2">
      <c r="R167" s="36"/>
    </row>
    <row r="168" spans="18:18" x14ac:dyDescent="0.2">
      <c r="R168" s="36"/>
    </row>
    <row r="169" spans="18:18" x14ac:dyDescent="0.2">
      <c r="R169" s="36"/>
    </row>
    <row r="170" spans="18:18" x14ac:dyDescent="0.2">
      <c r="R170" s="36"/>
    </row>
    <row r="171" spans="18:18" x14ac:dyDescent="0.2">
      <c r="R171" s="36"/>
    </row>
    <row r="172" spans="18:18" x14ac:dyDescent="0.2">
      <c r="R172" s="36"/>
    </row>
    <row r="173" spans="18:18" x14ac:dyDescent="0.2">
      <c r="R173" s="36"/>
    </row>
    <row r="174" spans="18:18" x14ac:dyDescent="0.2">
      <c r="R174" s="36"/>
    </row>
    <row r="175" spans="18:18" x14ac:dyDescent="0.2">
      <c r="R175" s="36"/>
    </row>
    <row r="176" spans="18:18" x14ac:dyDescent="0.2">
      <c r="R176" s="36"/>
    </row>
    <row r="177" spans="18:18" x14ac:dyDescent="0.2">
      <c r="R177" s="36"/>
    </row>
    <row r="178" spans="18:18" x14ac:dyDescent="0.2">
      <c r="R178" s="36"/>
    </row>
    <row r="179" spans="18:18" x14ac:dyDescent="0.2">
      <c r="R179" s="36"/>
    </row>
    <row r="180" spans="18:18" x14ac:dyDescent="0.2">
      <c r="R180" s="36"/>
    </row>
    <row r="181" spans="18:18" x14ac:dyDescent="0.2">
      <c r="R181" s="36"/>
    </row>
    <row r="182" spans="18:18" x14ac:dyDescent="0.2">
      <c r="R182" s="36"/>
    </row>
    <row r="183" spans="18:18" x14ac:dyDescent="0.2">
      <c r="R183" s="36"/>
    </row>
    <row r="184" spans="18:18" x14ac:dyDescent="0.2">
      <c r="R184" s="36"/>
    </row>
    <row r="185" spans="18:18" x14ac:dyDescent="0.2">
      <c r="R185" s="36"/>
    </row>
    <row r="186" spans="18:18" x14ac:dyDescent="0.2">
      <c r="R186" s="36"/>
    </row>
    <row r="187" spans="18:18" x14ac:dyDescent="0.2">
      <c r="R187" s="36"/>
    </row>
    <row r="188" spans="18:18" x14ac:dyDescent="0.2">
      <c r="R188" s="36"/>
    </row>
    <row r="189" spans="18:18" x14ac:dyDescent="0.2">
      <c r="R189" s="36"/>
    </row>
    <row r="190" spans="18:18" x14ac:dyDescent="0.2">
      <c r="R190" s="36"/>
    </row>
    <row r="191" spans="18:18" x14ac:dyDescent="0.2">
      <c r="R191" s="36"/>
    </row>
    <row r="192" spans="18:18" x14ac:dyDescent="0.2">
      <c r="R192" s="36"/>
    </row>
    <row r="193" spans="18:18" x14ac:dyDescent="0.2">
      <c r="R193" s="36"/>
    </row>
    <row r="194" spans="18:18" x14ac:dyDescent="0.2">
      <c r="R194" s="36"/>
    </row>
    <row r="195" spans="18:18" x14ac:dyDescent="0.2">
      <c r="R195" s="36"/>
    </row>
    <row r="196" spans="18:18" x14ac:dyDescent="0.2">
      <c r="R196" s="36"/>
    </row>
    <row r="197" spans="18:18" x14ac:dyDescent="0.2">
      <c r="R197" s="36"/>
    </row>
    <row r="198" spans="18:18" x14ac:dyDescent="0.2">
      <c r="R198" s="36"/>
    </row>
    <row r="199" spans="18:18" x14ac:dyDescent="0.2">
      <c r="R199" s="36"/>
    </row>
    <row r="200" spans="18:18" x14ac:dyDescent="0.2">
      <c r="R200" s="36"/>
    </row>
    <row r="201" spans="18:18" x14ac:dyDescent="0.2">
      <c r="R201" s="36"/>
    </row>
    <row r="202" spans="18:18" x14ac:dyDescent="0.2">
      <c r="R202" s="36"/>
    </row>
    <row r="203" spans="18:18" x14ac:dyDescent="0.2">
      <c r="R203" s="36"/>
    </row>
    <row r="204" spans="18:18" x14ac:dyDescent="0.2">
      <c r="R204" s="36"/>
    </row>
    <row r="205" spans="18:18" x14ac:dyDescent="0.2">
      <c r="R205" s="36"/>
    </row>
    <row r="206" spans="18:18" x14ac:dyDescent="0.2">
      <c r="R206" s="36"/>
    </row>
    <row r="207" spans="18:18" x14ac:dyDescent="0.2">
      <c r="R207" s="36"/>
    </row>
    <row r="208" spans="18:18" x14ac:dyDescent="0.2">
      <c r="R208" s="36"/>
    </row>
    <row r="209" spans="18:18" x14ac:dyDescent="0.2">
      <c r="R209" s="36"/>
    </row>
    <row r="210" spans="18:18" x14ac:dyDescent="0.2">
      <c r="R210" s="36"/>
    </row>
    <row r="211" spans="18:18" x14ac:dyDescent="0.2">
      <c r="R211" s="36"/>
    </row>
    <row r="212" spans="18:18" x14ac:dyDescent="0.2">
      <c r="R212" s="36"/>
    </row>
    <row r="213" spans="18:18" x14ac:dyDescent="0.2">
      <c r="R213" s="36"/>
    </row>
    <row r="214" spans="18:18" x14ac:dyDescent="0.2">
      <c r="R214" s="36"/>
    </row>
    <row r="215" spans="18:18" x14ac:dyDescent="0.2">
      <c r="R215" s="36"/>
    </row>
    <row r="216" spans="18:18" x14ac:dyDescent="0.2">
      <c r="R216" s="36"/>
    </row>
    <row r="217" spans="18:18" x14ac:dyDescent="0.2">
      <c r="R217" s="36"/>
    </row>
    <row r="218" spans="18:18" x14ac:dyDescent="0.2">
      <c r="R218" s="36"/>
    </row>
    <row r="219" spans="18:18" x14ac:dyDescent="0.2">
      <c r="R219" s="36"/>
    </row>
    <row r="220" spans="18:18" x14ac:dyDescent="0.2">
      <c r="R220" s="36"/>
    </row>
    <row r="221" spans="18:18" x14ac:dyDescent="0.2">
      <c r="R221" s="36"/>
    </row>
    <row r="222" spans="18:18" x14ac:dyDescent="0.2">
      <c r="R222" s="36"/>
    </row>
    <row r="223" spans="18:18" x14ac:dyDescent="0.2">
      <c r="R223" s="36"/>
    </row>
    <row r="224" spans="18:18" x14ac:dyDescent="0.2">
      <c r="R224" s="36"/>
    </row>
    <row r="225" spans="18:18" x14ac:dyDescent="0.2">
      <c r="R225" s="36"/>
    </row>
    <row r="226" spans="18:18" x14ac:dyDescent="0.2">
      <c r="R226" s="36"/>
    </row>
    <row r="227" spans="18:18" x14ac:dyDescent="0.2">
      <c r="R227" s="36"/>
    </row>
    <row r="228" spans="18:18" x14ac:dyDescent="0.2">
      <c r="R228" s="36"/>
    </row>
    <row r="229" spans="18:18" x14ac:dyDescent="0.2">
      <c r="R229" s="36"/>
    </row>
    <row r="230" spans="18:18" x14ac:dyDescent="0.2">
      <c r="R230" s="36"/>
    </row>
    <row r="231" spans="18:18" x14ac:dyDescent="0.2">
      <c r="R231" s="36"/>
    </row>
    <row r="232" spans="18:18" x14ac:dyDescent="0.2">
      <c r="R232" s="36"/>
    </row>
    <row r="233" spans="18:18" x14ac:dyDescent="0.2">
      <c r="R233" s="36"/>
    </row>
    <row r="234" spans="18:18" x14ac:dyDescent="0.2">
      <c r="R234" s="36"/>
    </row>
    <row r="235" spans="18:18" x14ac:dyDescent="0.2">
      <c r="R235" s="36"/>
    </row>
    <row r="236" spans="18:18" x14ac:dyDescent="0.2">
      <c r="R236" s="36"/>
    </row>
  </sheetData>
  <mergeCells count="13">
    <mergeCell ref="L5:P5"/>
    <mergeCell ref="Q5:Q6"/>
    <mergeCell ref="A9:D9"/>
    <mergeCell ref="A2:Q2"/>
    <mergeCell ref="A3:Q3"/>
    <mergeCell ref="A5:A6"/>
    <mergeCell ref="B5:B6"/>
    <mergeCell ref="C5:C6"/>
    <mergeCell ref="D5:D6"/>
    <mergeCell ref="E5:F5"/>
    <mergeCell ref="G5:G6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 АН</vt:lpstr>
      <vt:lpstr>Материалшунослик инст.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Bobomatov Otabek Kozimovich</dc:creator>
  <cp:lastModifiedBy>пользователь</cp:lastModifiedBy>
  <cp:lastPrinted>2021-06-04T10:07:23Z</cp:lastPrinted>
  <dcterms:created xsi:type="dcterms:W3CDTF">2021-05-06T07:16:07Z</dcterms:created>
  <dcterms:modified xsi:type="dcterms:W3CDTF">2022-10-19T10:18:49Z</dcterms:modified>
</cp:coreProperties>
</file>